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itsmes\Documents\OneDrive\OneDrive – Johannes Mihkelsoni Keskus\Raamatupidamine\EPF\2015_AMIF\I_Vahearuanne\"/>
    </mc:Choice>
  </mc:AlternateContent>
  <bookViews>
    <workbookView xWindow="0" yWindow="0" windowWidth="9315" windowHeight="9345" tabRatio="757" activeTab="2"/>
  </bookViews>
  <sheets>
    <sheet name="A. Eelarve" sheetId="11" r:id="rId1"/>
    <sheet name="B. Maksetaotlus" sheetId="6" r:id="rId2"/>
    <sheet name="C. KULUARUANDE KOOND" sheetId="1" r:id="rId3"/>
    <sheet name="C1. Tööjõukulud" sheetId="13" r:id="rId4"/>
    <sheet name="C2. Lähetuskulud" sheetId="10" r:id="rId5"/>
    <sheet name=" C3. Sihtrühmaga seotud kulud" sheetId="12" r:id="rId6"/>
    <sheet name="C4. Allhanked" sheetId="17" r:id="rId7"/>
    <sheet name="C5. Muud otsesed kulud" sheetId="20" r:id="rId8"/>
    <sheet name="Nähtamatu leht" sheetId="16" state="hidden" r:id="rId9"/>
  </sheets>
  <definedNames>
    <definedName name="Kinnituskiri" comment="Vali sobiv vastusevariant">'Nähtamatu leht'!$A$12:$A$14</definedName>
    <definedName name="Projekti_valdkond">'A. Eelarve'!$B$8</definedName>
    <definedName name="Valdkond">'Nähtamatu leht'!$A$1:$A$3</definedName>
    <definedName name="Ühik">'Nähtamatu leht'!$A$6:$A$9</definedName>
  </definedNames>
  <calcPr calcId="162913"/>
</workbook>
</file>

<file path=xl/calcChain.xml><?xml version="1.0" encoding="utf-8"?>
<calcChain xmlns="http://schemas.openxmlformats.org/spreadsheetml/2006/main">
  <c r="H146" i="12" l="1"/>
  <c r="C39" i="1" l="1"/>
  <c r="H44" i="10" l="1"/>
  <c r="H77" i="13" l="1"/>
  <c r="C38" i="1" l="1"/>
  <c r="C32" i="6" l="1"/>
  <c r="C31" i="6"/>
  <c r="C30" i="6"/>
  <c r="C29" i="6"/>
  <c r="C28" i="6"/>
  <c r="B41" i="11" l="1"/>
  <c r="P29" i="6" l="1"/>
  <c r="P28" i="6"/>
  <c r="P17" i="6" l="1"/>
  <c r="O33" i="6"/>
  <c r="M33" i="6"/>
  <c r="K33" i="6"/>
  <c r="I33" i="6"/>
  <c r="G33" i="6"/>
  <c r="E33" i="6"/>
  <c r="P33" i="6"/>
  <c r="P18" i="6"/>
  <c r="O22" i="6"/>
  <c r="M22" i="6"/>
  <c r="K22" i="6"/>
  <c r="I22" i="6"/>
  <c r="E22" i="6"/>
  <c r="G22" i="6"/>
  <c r="H53" i="20"/>
  <c r="J31" i="1" s="1"/>
  <c r="H46" i="20"/>
  <c r="I31" i="1" s="1"/>
  <c r="H40" i="20"/>
  <c r="H31" i="1" s="1"/>
  <c r="H34" i="20"/>
  <c r="G31" i="1" s="1"/>
  <c r="H26" i="20"/>
  <c r="H19" i="20"/>
  <c r="E31" i="1" s="1"/>
  <c r="H54" i="17"/>
  <c r="J30" i="1" s="1"/>
  <c r="H47" i="17"/>
  <c r="I30" i="1" s="1"/>
  <c r="H41" i="17"/>
  <c r="H30" i="1" s="1"/>
  <c r="H35" i="17"/>
  <c r="G30" i="1" s="1"/>
  <c r="H27" i="17"/>
  <c r="F30" i="1" s="1"/>
  <c r="H20" i="17"/>
  <c r="E30" i="1" s="1"/>
  <c r="H180" i="12"/>
  <c r="J29" i="1" s="1"/>
  <c r="H173" i="12"/>
  <c r="I29" i="1" s="1"/>
  <c r="H167" i="12"/>
  <c r="H29" i="1" s="1"/>
  <c r="H161" i="12"/>
  <c r="G29" i="1" s="1"/>
  <c r="H153" i="12"/>
  <c r="E29" i="1"/>
  <c r="H78" i="10"/>
  <c r="J28" i="1" s="1"/>
  <c r="H71" i="10"/>
  <c r="I28" i="1" s="1"/>
  <c r="H65" i="10"/>
  <c r="H28" i="1" s="1"/>
  <c r="H59" i="10"/>
  <c r="G28" i="1" s="1"/>
  <c r="H51" i="10"/>
  <c r="F28" i="1" s="1"/>
  <c r="E28" i="1"/>
  <c r="H104" i="13"/>
  <c r="J27" i="1" s="1"/>
  <c r="H97" i="13"/>
  <c r="I27" i="1" s="1"/>
  <c r="H91" i="13"/>
  <c r="H27" i="1" s="1"/>
  <c r="H85" i="13"/>
  <c r="G27" i="1" s="1"/>
  <c r="F27" i="1"/>
  <c r="H70" i="13"/>
  <c r="E27" i="1" s="1"/>
  <c r="B38" i="1"/>
  <c r="B39" i="1"/>
  <c r="I40" i="1"/>
  <c r="H40" i="1"/>
  <c r="G40" i="1"/>
  <c r="F40" i="1"/>
  <c r="E40" i="1"/>
  <c r="D40" i="1"/>
  <c r="C40" i="1"/>
  <c r="F21" i="1"/>
  <c r="G21" i="1"/>
  <c r="H21" i="1"/>
  <c r="I21" i="1"/>
  <c r="H181" i="12" l="1"/>
  <c r="H32" i="1"/>
  <c r="H34" i="1" s="1"/>
  <c r="J32" i="1"/>
  <c r="G32" i="1"/>
  <c r="G34" i="1" s="1"/>
  <c r="I32" i="1"/>
  <c r="I34" i="1" s="1"/>
  <c r="H54" i="20"/>
  <c r="F31" i="1"/>
  <c r="F29" i="1"/>
  <c r="F32" i="1" s="1"/>
  <c r="F34" i="1" s="1"/>
  <c r="H79" i="10"/>
  <c r="H55" i="17"/>
  <c r="E32" i="1"/>
  <c r="H105" i="13"/>
  <c r="P22" i="6"/>
  <c r="B40" i="1"/>
  <c r="B10" i="1" l="1"/>
  <c r="B8" i="1"/>
  <c r="C7" i="6" l="1"/>
  <c r="B7" i="1" s="1"/>
  <c r="C6" i="6"/>
  <c r="B6" i="1" s="1"/>
  <c r="G64" i="11" l="1"/>
  <c r="G63" i="11"/>
  <c r="G61" i="11"/>
  <c r="G60" i="11"/>
  <c r="G59" i="11"/>
  <c r="G57" i="11"/>
  <c r="G54" i="11"/>
  <c r="G53" i="11"/>
  <c r="G52" i="11"/>
  <c r="G51" i="11"/>
  <c r="G49" i="11"/>
  <c r="G48" i="11"/>
  <c r="G47" i="11"/>
  <c r="G62" i="11" l="1"/>
  <c r="G46" i="11"/>
  <c r="G58" i="11"/>
  <c r="G50" i="11"/>
  <c r="F56" i="11"/>
  <c r="G56" i="11" s="1"/>
  <c r="G55" i="11" l="1"/>
  <c r="G65" i="11" s="1"/>
  <c r="D31" i="1" l="1"/>
  <c r="D30" i="1" l="1"/>
  <c r="C24" i="11" l="1"/>
  <c r="C30" i="1" s="1"/>
  <c r="K30" i="1" s="1"/>
  <c r="K17" i="1" l="1"/>
  <c r="K18" i="1"/>
  <c r="K19" i="1"/>
  <c r="K20" i="1"/>
  <c r="K16" i="1"/>
  <c r="K21" i="1" l="1"/>
  <c r="C25" i="11" l="1"/>
  <c r="C31" i="1" s="1"/>
  <c r="K31" i="1" l="1"/>
  <c r="A1" i="1" l="1"/>
  <c r="D17" i="11"/>
  <c r="B35" i="11" l="1"/>
  <c r="C27" i="11"/>
  <c r="C33" i="1" s="1"/>
  <c r="C23" i="11" l="1"/>
  <c r="C29" i="1" s="1"/>
  <c r="C22" i="11"/>
  <c r="C28" i="1" s="1"/>
  <c r="C21" i="11" l="1"/>
  <c r="C27" i="1" s="1"/>
  <c r="C32" i="1" s="1"/>
  <c r="G67" i="11"/>
  <c r="D27" i="1"/>
  <c r="D29" i="1"/>
  <c r="K29" i="1" s="1"/>
  <c r="C34" i="1" l="1"/>
  <c r="C26" i="11"/>
  <c r="D33" i="1"/>
  <c r="K33" i="1" s="1"/>
  <c r="K27" i="1" l="1"/>
  <c r="J34" i="1"/>
  <c r="D28" i="1"/>
  <c r="K28" i="1" l="1"/>
  <c r="D32" i="1"/>
  <c r="C28" i="11"/>
  <c r="C12" i="11" s="1"/>
  <c r="E34" i="1"/>
  <c r="D18" i="1" l="1"/>
  <c r="C14" i="11"/>
  <c r="D25" i="11"/>
  <c r="D26" i="11"/>
  <c r="D24" i="11"/>
  <c r="C13" i="11"/>
  <c r="D28" i="11"/>
  <c r="D22" i="11"/>
  <c r="D23" i="11"/>
  <c r="D27" i="11"/>
  <c r="D21" i="11"/>
  <c r="C16" i="11"/>
  <c r="C15" i="11"/>
  <c r="D19" i="1"/>
  <c r="D20" i="1"/>
  <c r="D16" i="1"/>
  <c r="J21" i="1"/>
  <c r="K32" i="1"/>
  <c r="C19" i="6" l="1"/>
  <c r="C18" i="1"/>
  <c r="C19" i="1"/>
  <c r="C20" i="6"/>
  <c r="C20" i="1"/>
  <c r="C21" i="6"/>
  <c r="C18" i="6"/>
  <c r="C17" i="1"/>
  <c r="C17" i="6"/>
  <c r="C16" i="1"/>
  <c r="D34" i="1"/>
  <c r="C17" i="11"/>
  <c r="C22" i="6" l="1"/>
  <c r="K34" i="1"/>
  <c r="C21" i="1"/>
  <c r="C33" i="6" l="1"/>
  <c r="E21" i="1"/>
  <c r="D17" i="1"/>
  <c r="D21" i="1" s="1"/>
  <c r="A2" i="1" s="1"/>
</calcChain>
</file>

<file path=xl/comments1.xml><?xml version="1.0" encoding="utf-8"?>
<comments xmlns="http://schemas.openxmlformats.org/spreadsheetml/2006/main">
  <authors>
    <author>Seitsmes</author>
  </authors>
  <commentList>
    <comment ref="C49" authorId="0" shapeId="0">
      <text>
        <r>
          <rPr>
            <b/>
            <sz val="9"/>
            <color indexed="81"/>
            <rFont val="Segoe UI"/>
            <family val="2"/>
            <charset val="186"/>
          </rPr>
          <t>Seitsmes:</t>
        </r>
        <r>
          <rPr>
            <sz val="9"/>
            <color indexed="81"/>
            <rFont val="Segoe UI"/>
            <family val="2"/>
            <charset val="186"/>
          </rPr>
          <t xml:space="preserve">
Johannes Mihkelsoni Keskus oli projekti esitamise hetkel käibemaksukohuslane. Alates 01.10.2015 ei ole keskus enam käibemaksukohuslane. </t>
        </r>
      </text>
    </comment>
  </commentList>
</comments>
</file>

<file path=xl/sharedStrings.xml><?xml version="1.0" encoding="utf-8"?>
<sst xmlns="http://schemas.openxmlformats.org/spreadsheetml/2006/main" count="1641" uniqueCount="584">
  <si>
    <t>Kuluaruande vorm</t>
  </si>
  <si>
    <t>Projekti aruandlusperiood:</t>
  </si>
  <si>
    <t>Rea nr</t>
  </si>
  <si>
    <t>Kululiik</t>
  </si>
  <si>
    <t>AMIF</t>
  </si>
  <si>
    <t>Kokku</t>
  </si>
  <si>
    <t>Eelarve täitmise %</t>
  </si>
  <si>
    <t>Tööjõukulud</t>
  </si>
  <si>
    <t>2.</t>
  </si>
  <si>
    <t>Lähetuskulud</t>
  </si>
  <si>
    <t>3.</t>
  </si>
  <si>
    <t>Sihtrühmaga seotud tegevused</t>
  </si>
  <si>
    <t>Projekti tegelikud kulud</t>
  </si>
  <si>
    <t>3. Sihtrühmaga seotud kulud</t>
  </si>
  <si>
    <t>2. Lähetuskulud</t>
  </si>
  <si>
    <t>PROJEKTI KULUD KOKKU</t>
  </si>
  <si>
    <t>Kavandatud eelarve</t>
  </si>
  <si>
    <t>KAUDSED KULUD</t>
  </si>
  <si>
    <t>Rahastamisallikas</t>
  </si>
  <si>
    <t>Summa</t>
  </si>
  <si>
    <t>Riiklik kaasfinantseering</t>
  </si>
  <si>
    <t>Partnerite poolne kaasfinantseering</t>
  </si>
  <si>
    <t>Toetuse saaja omafinanantseering</t>
  </si>
  <si>
    <t>KOKKU</t>
  </si>
  <si>
    <t>Projekti raames tehtud kulusid on rahastatud teistest allikatest (sh teistest Euroopa Liidu fondidest või programmidest)</t>
  </si>
  <si>
    <t>Projekti raames on teenitud tulu</t>
  </si>
  <si>
    <t>Kui projekti raames on teenitud tulu, siis see on maksetaotluses abikõlblikest kuludest maha arvatud</t>
  </si>
  <si>
    <t>Käibemaksukohuslase või mittekohuslase staatus on võrreldes toetuse taotluses tooduga muutunud</t>
  </si>
  <si>
    <t xml:space="preserve">Tegelikud kulud </t>
  </si>
  <si>
    <t>VARJUPAIGA-, RÄNDE- JA INTEGRATSIOONIFOND</t>
  </si>
  <si>
    <t>Varjupaik</t>
  </si>
  <si>
    <t>Integratsioon</t>
  </si>
  <si>
    <t>Tagasipöördumine</t>
  </si>
  <si>
    <t>KOOND</t>
  </si>
  <si>
    <t>Otsesed kulud kokku</t>
  </si>
  <si>
    <t>Kaudsed kulud</t>
  </si>
  <si>
    <t>Projekti kulud kokku</t>
  </si>
  <si>
    <t>nr</t>
  </si>
  <si>
    <t>Kulu detailne kirjeldus</t>
  </si>
  <si>
    <t>Ühik</t>
  </si>
  <si>
    <t>PROJEKTI OTSESED KULUD</t>
  </si>
  <si>
    <t>1.</t>
  </si>
  <si>
    <t>tund</t>
  </si>
  <si>
    <t>PROJEKTI OTSESED KULUD KOKKU</t>
  </si>
  <si>
    <t>PROJEKTI KAUDSED KULUD</t>
  </si>
  <si>
    <t>Kogus</t>
  </si>
  <si>
    <t>Ühiku hind KM-ga</t>
  </si>
  <si>
    <t xml:space="preserve">OTSESED KULUD </t>
  </si>
  <si>
    <t>Toetuse saaja:</t>
  </si>
  <si>
    <t>Toetuse taotleja:</t>
  </si>
  <si>
    <t>Projekti valdkond:</t>
  </si>
  <si>
    <t>Projekti käigus saadud muud sissetulekud</t>
  </si>
  <si>
    <t>SELGITUS</t>
  </si>
  <si>
    <t>Kuludokumendi väljastaja</t>
  </si>
  <si>
    <t>Kuludokumendi nimetus</t>
  </si>
  <si>
    <t>Kuludokumendi number</t>
  </si>
  <si>
    <t>Kuludokumendi kuupäev</t>
  </si>
  <si>
    <t>Kulu lühikirjeldus</t>
  </si>
  <si>
    <t>kuu</t>
  </si>
  <si>
    <t>tk</t>
  </si>
  <si>
    <t>Osakaal %</t>
  </si>
  <si>
    <t>PROJEKTI MAKSUMUS KOKKU</t>
  </si>
  <si>
    <t>Tabel 1. Projekti maksumus ja tulud allikate lõikes (EUR)</t>
  </si>
  <si>
    <t xml:space="preserve">Tööjõukulud kokku </t>
  </si>
  <si>
    <t xml:space="preserve">Tabel 4. Toetuse saaja kinnitus </t>
  </si>
  <si>
    <t>Kulu tasumise kuupäev</t>
  </si>
  <si>
    <t>Projekti kavandatud tulud</t>
  </si>
  <si>
    <t>Tegelikud tulud kokku</t>
  </si>
  <si>
    <t>Maksetaotluse vorm</t>
  </si>
  <si>
    <t>Maksed</t>
  </si>
  <si>
    <t>I</t>
  </si>
  <si>
    <t>II</t>
  </si>
  <si>
    <t>III</t>
  </si>
  <si>
    <t>Laekumise kuupäev pp/kk/aaaa</t>
  </si>
  <si>
    <t>Tabel 1. Projekti kavandatud maksed</t>
  </si>
  <si>
    <t>Toetusleping (punkt)</t>
  </si>
  <si>
    <t>Tegelikud kulud KOKKU</t>
  </si>
  <si>
    <t>1. Tööjõukulud</t>
  </si>
  <si>
    <t>Jah</t>
  </si>
  <si>
    <t>Ei</t>
  </si>
  <si>
    <t>Ei kohaldu</t>
  </si>
  <si>
    <t>VASTUS</t>
  </si>
  <si>
    <t>Mina, toetuse saaja, kinnitan, et:</t>
  </si>
  <si>
    <r>
      <t xml:space="preserve">Kulu selgitus </t>
    </r>
    <r>
      <rPr>
        <i/>
        <sz val="12"/>
        <color theme="1"/>
        <rFont val="Times New Roman"/>
        <family val="1"/>
        <charset val="186"/>
      </rPr>
      <t>(Tabelisse lisada lahtreid vastavalt kuludokumentide arvule)</t>
    </r>
  </si>
  <si>
    <r>
      <t>Kulu selgitus</t>
    </r>
    <r>
      <rPr>
        <i/>
        <sz val="12"/>
        <color theme="1"/>
        <rFont val="Times New Roman"/>
        <family val="1"/>
        <charset val="186"/>
      </rPr>
      <t xml:space="preserve"> (Tabelisse lisada lahtreid vastavalt kuludokumentide arvule)</t>
    </r>
  </si>
  <si>
    <t>päev</t>
  </si>
  <si>
    <t>5.</t>
  </si>
  <si>
    <t>Allhanked</t>
  </si>
  <si>
    <t>Sihtrühmadega seotud tegevused</t>
  </si>
  <si>
    <t>Toetuse saaja esindaja</t>
  </si>
  <si>
    <t>Muud otsesed kulud</t>
  </si>
  <si>
    <t>7.</t>
  </si>
  <si>
    <t>Tabel 3. Projekti kulude prognoos valdkondade lõikes (EUR) (kui kohaldub)</t>
  </si>
  <si>
    <t>Tabel 4. Projekti kulude prognoos meetmete lõikes (EUR) (kui kohaldub)</t>
  </si>
  <si>
    <t>Tabel 3. Projekti kulud meetmete lõikes (EUR) (kui kohaldub)</t>
  </si>
  <si>
    <t>Tabel 2. Kuluaruande koond (EUR)</t>
  </si>
  <si>
    <t>Projekti pealkiri:</t>
  </si>
  <si>
    <t>Projekti planeeritav algus:</t>
  </si>
  <si>
    <t>Projekti planeeritav lõpp:</t>
  </si>
  <si>
    <t>Projekti number:</t>
  </si>
  <si>
    <t>Toetuslepingu number:</t>
  </si>
  <si>
    <t>Tabel 5. Projekti detailne eelarve (EUR)</t>
  </si>
  <si>
    <t>Tabel 2. Projekti kululiikide koondtabel (EUR)</t>
  </si>
  <si>
    <t>Tabel 1. Projekti tulud allikate lõikes (EUR)</t>
  </si>
  <si>
    <t>1.1.</t>
  </si>
  <si>
    <t xml:space="preserve">Projektijuht </t>
  </si>
  <si>
    <t>Raamatupidaja</t>
  </si>
  <si>
    <t>2.1.</t>
  </si>
  <si>
    <t>Projektimeeskonna sõidukulud</t>
  </si>
  <si>
    <t>Projektimeeskonna majutuskulu</t>
  </si>
  <si>
    <t>Tugiisikute sõidukulu</t>
  </si>
  <si>
    <t>Tugiisikute majutuskulu</t>
  </si>
  <si>
    <t>3.1.</t>
  </si>
  <si>
    <t>Superviisori töötasu</t>
  </si>
  <si>
    <t>Tugiisikute baaskoolituse koolitajate töötasud</t>
  </si>
  <si>
    <t>5.2.</t>
  </si>
  <si>
    <t>Projekti assistent</t>
  </si>
  <si>
    <t>Suulise tõlke kulud</t>
  </si>
  <si>
    <t>Supervisiooni ruumide rent koos toitlustusega</t>
  </si>
  <si>
    <t>Tugiisikute töötasu (koos kõikide maksudega)</t>
  </si>
  <si>
    <t>1.2.</t>
  </si>
  <si>
    <t>1.3.</t>
  </si>
  <si>
    <t xml:space="preserve">Projektimeeskonnal võib tekkida vajadus majutuse järgi seoses baaskoolituse läbiviimisega ning seoses seminaridel osalemisega (kus tutvustatakse projekti). </t>
  </si>
  <si>
    <t>Tugiisikute baaskoolituse ruumi rent</t>
  </si>
  <si>
    <t>Klientidega suhtlemisel on vajadus kaugemate võõrkeelte suulise tõlke järele - araabia, puštu, dari, kurmandzi jt. Klient võib vajada tõlget Eesti ametiasutustega suhtlemisel, kooli või lasteaiaga suhtlemisel jne. Samuti on tõlke vajadus kliendi ja tugiisiku omavahelise tugisuhte loomisel ja hoidmisel.</t>
  </si>
  <si>
    <t>3.2.</t>
  </si>
  <si>
    <t>Rahvusvahelise kaitse saanud perede laste huvitegevus</t>
  </si>
  <si>
    <t>2.2.</t>
  </si>
  <si>
    <t>2.3.</t>
  </si>
  <si>
    <t>2.4.</t>
  </si>
  <si>
    <t>MTÜ Johannes Mihkelsoni Keskus</t>
  </si>
  <si>
    <t>Tugiisikuteenus varjupaigataotlejatele ja rahvusvahelise kaitse saanud isikutele</t>
  </si>
  <si>
    <t>Töö käigus on  tugiisikutele vajalikud supervisiooniseminarid, mille käigus vahetatakse kogemusi ja juhendatakse tugiisikut iseseisvalt probleeme lahendama. Supervisiooni juhib superviisor. Projekti jooksul on ette nähtud regulaarsed supervisiooniseminarid, ühe sessiooni kestuseks on keskmiselt 6 tundi. Superviseerida saab ka projektimeeskonna liikmeid. Tugiisikute jõustamiseks on ette nähtud regulaarsed grupisupervisioonid. Vajadusel on tugiisikul võimalik osaleda individuaalsel supervisioonil.</t>
  </si>
  <si>
    <t>Töö käigus on  tugiisikutele vajalikud supervisiooniseminarid, mille käigus vahetatakse kogemusi ja juhendatakse tugiisikut iseseisvalt probleeme lahendama. Supervisiooni juhib superviisor. Projekti jooksul on ettenähtud regulaarsed supervisiooniseminarid, millele lisanduvad mõningad individuaalsupervisioonid. Seminaridel osaleb ca 14 tugiisikut. Superviseerida võib ka projektimeeskonna liikmeid. Supervisiooni ruumi rendiks on arvestatud 13 eurot (13 eurot*75 tundi), millele lisanduvad kohvipausid (13 tk*40,38 eurot.)</t>
  </si>
  <si>
    <t>Tugiisikute majutuskulu on vajalik baaskoolituse korraldamisel, mõningal juhul võib majutust vaja minna ka klienditööst tulenevalt.</t>
  </si>
  <si>
    <t>Rahvusvahelise kaitse saanud isikute perede lastel on tugivõrgustiku arendamiseks ja paremaks ühiskonda integreerumiseks oluline osaleda laste huvitegevuses (nt lastelaagrites).  Keskus aitab peredel leida just nende lapsele sobiva laagri. Eelarves on arvestatud 14 lapse huvitegevusega/ laagriga (a 50 eurot).</t>
  </si>
  <si>
    <t>Tugiisikute baaskoolituseks on vajalik ruumi rent (sh vajaminev tehnika). Keskmine ruumi rendi hind on 13 eurot tund. Baaskoolituse koolituspäevad on pikad, mistõttu on vajalik tugiisikute toitlustus. Toitlustuse hind on arvutatud järgmiselt - 15 inimese toit 8 päeval (15*8*7=840) + 16 kohvipausi (16*35=560).</t>
  </si>
  <si>
    <t>Keskuses töötab hetkel 15 tugiisikut. Seoses suurema pagulaste ja varjupaigataotlejate arvuga, on vajalik juurde koolitada tugiisikuid. Baaskoolituse kogumaht on 64 tundi, millest 45 tundi on tasustatud. Baaskoolituse koolitajateks on oma ala eksperdid, kellele on arvestatud koolitustasu töötunni alusel.</t>
  </si>
  <si>
    <t>% kogu- kuludest</t>
  </si>
  <si>
    <t xml:space="preserve">Projektijuht töötab täistööajaga projekti heaks ja tema brutotöötasu on 1275,04 eurot/kuus (s.t. töötasu koos kõikide maksudega 1706 eurot kuus). Projektijuhi peamised ülesanded on projekti ettevalmistamine, vastutamine projekti õigeaegse rakendamise eest, tugiisikute töö koordineerimine, tugiisikute koolitamine, suhtlemine ametiasutuste ja sihtrühmaga, projekti eelarve täitumise jälgimine, tugiisikute tööaruannete analüüs, baaskoolituse ettevalmistamine, projekti juhtkomitee kohtumiste organiseerimine, projektidokumentatsiooni haldamine, tugiisikute aruannete analüüs, projekti lõpetamine, muud jooksvad tööd.   </t>
  </si>
  <si>
    <t xml:space="preserve">Projekti assistent töötab projekti heaks 50% tööajaga, tema brutotöötasu on 605,38 eurot/kuus (s.t. töötasu koos kõikide maksudega 810 eurot kuus). Assistent suhtleb aktiivselt tugiisikutega, venekeelsete klientidega, ministeeriumitega, teiste vabaühendustega; täiendab projekti kodulehte; monitoorib varjupaigavaldkonda ning täiendab sellele vastavalt projekti kodulehte, samuti selle venekeelset osa; analüüsib koos projektijuhiga tugiisikute tööaruandeid; täiendab kodulehel infomaterjale, mis on suunatud klientidele; arendab koostöömudelit teiste osapooltega (kommunikatsiooni osas). </t>
  </si>
  <si>
    <t>Projekti raamatupidaja töötab käesoleva projekti heaks 40 % töökoormusega, tema brutotöötasu on 500,75 eurot/kuus (s.t. töötasu koos kõikide maksudega on 670 eurot kuus). Raamatupidaja peamised kohustused projektis on: arvete haldamine, väljamaksetaotluste koostamine, jooksev raamatupidamine, ülekannete tegemine (palgad, arved, maksud), vajadusel suhtlemine Maksu- ja Tolliametiga, vahe- ja lõppfinantsaruannete koostamine.</t>
  </si>
  <si>
    <t>Tugiisikute tööülesandeks projektis on pakkuda varjupaigataotlejale / rahvusvahelise kaitse saanud isikule nõu, tuge ja abi ja aidata kaasa varjupaigataotleja /rahvusvahelise kaitse saanud isiku integreerumisele Eesti ühiskonda. Tehtud töö eest tasumine toimub vastavalt aruannetes esitatud töötundide arvule. Keskmiselt töötab 25 tugiisikut. Tugiisikutega sõlmitakse käsunduslepingud. Tugiisiku keskmine töötundide arv kuus on 20 tundi. Töötunni palgafond on 13,4 eurot palgafond (10,01 eurot brutos).</t>
  </si>
  <si>
    <t xml:space="preserve">Tugiisikute sõidukulu on vajalik üle-eestilistel kohtumistel klientidega, supervisioonil, koolitustel ning osalemisel projekti töökoosolekutel. Samuti võib olla vajalik saata sihtrühma liiget kohtumistel ja asjaajamisel. Kulu kompenseerimine toimub vastavalt juhataja korraldusele 0,15 eurot 1 km kohta. Kulu tagastatakse kuludokumentide alusel (pilet sihtkohta ja tagasi või kütusetšekk). </t>
  </si>
  <si>
    <t xml:space="preserve">Projekti eesmärkidest lähtuvalt on projekti meeskonnal oluline roll kontakti hoidmiseks sihtrühmaga. Projektimeeskonnal on samuti vaja ringi sõita selleks, et tutvustada tugiisikuteenust erinevates kohalikes omavalitsustes, riigiasutustes, seminaridel või konverentsidel. Samuti on vajalik sõita vajadusel supervisioonidele või koolitustele. Projektimeeskonnale on ette nähtud isikliku sõiduvahendi kasutamisel kulude hüvitamine kuludokumentide alusel. Kulu kompenseerimine toimub vastavalt juhataja korraldusele 0,15 eurot 1 km kohta.   </t>
  </si>
  <si>
    <t>Varjupaigamenetlus</t>
  </si>
  <si>
    <t>Tugiteenused</t>
  </si>
  <si>
    <t xml:space="preserve">4. </t>
  </si>
  <si>
    <t xml:space="preserve">4.1. </t>
  </si>
  <si>
    <t>4.2.</t>
  </si>
  <si>
    <t>4.3.</t>
  </si>
  <si>
    <t>5.1.</t>
  </si>
  <si>
    <t>AMIF 2015-10</t>
  </si>
  <si>
    <t>Aruandlusperioodi 01/07/2015 - 31/12/2015 kulud</t>
  </si>
  <si>
    <t>Aruandlusperioodi 01/01/2016-30/06/2016 kulud kokku</t>
  </si>
  <si>
    <t>Aruandlusperioodi 01/07/2016-31/12/2016 kulud kokku</t>
  </si>
  <si>
    <t>Aruandlusperioodi 01/01/2017-30/06/2017 kulud kokku</t>
  </si>
  <si>
    <t>Aruandlusperioodi 01/07/2017-31/12/2017 kulud kokku</t>
  </si>
  <si>
    <t>Aruandlusperioodi 01/01/2018-30/06/2018 kulud kokku</t>
  </si>
  <si>
    <t>Aruandlusperioodi 01/01/2016-30/06/2016 kulud</t>
  </si>
  <si>
    <t xml:space="preserve">Aruandlusperioodi 01/07/2016-31/12/2016 kulud </t>
  </si>
  <si>
    <t xml:space="preserve">Aruandlusperioodi 01/01/2017-30/06/2017 kulud </t>
  </si>
  <si>
    <t>Aruandlusperioodi 01/07/2017-31/12/2017 kulud</t>
  </si>
  <si>
    <t xml:space="preserve">Aruandlusperioodi 01/01/2018-30/06/2018 kulud </t>
  </si>
  <si>
    <t>Aruandlusperioodi 01/01/2016 - 30/06/2016 kulud</t>
  </si>
  <si>
    <t>Aruandlusperioodi 01/07/2016 - 31/12/2016 kulud</t>
  </si>
  <si>
    <t>Aruandlusperioodi 01/01/2017 - 30/06/2017 kulud</t>
  </si>
  <si>
    <t>Aruandlusperioodi 01/07/2017 - 31/12/2017 kulud</t>
  </si>
  <si>
    <t>Aruandlusperioodi 01/01/2018 - 30/06/2018 kulud</t>
  </si>
  <si>
    <t>Kavandatud kulud kokku</t>
  </si>
  <si>
    <t>Aruandlusperioodi 01/07/2015-31/12/2015 kulud kokku</t>
  </si>
  <si>
    <t xml:space="preserve">Lähetuskulud kokku </t>
  </si>
  <si>
    <t xml:space="preserve">Sihtrühmaga seotud kulud kokku </t>
  </si>
  <si>
    <t>4. Allhanked</t>
  </si>
  <si>
    <t xml:space="preserve">Allhangetega seotud kulud kokku </t>
  </si>
  <si>
    <t>5. Muud otsesed kulud</t>
  </si>
  <si>
    <t xml:space="preserve">Muude otseste kuludega seotud kulud kokku </t>
  </si>
  <si>
    <t>4.1.1.1</t>
  </si>
  <si>
    <t>4.1.1.2</t>
  </si>
  <si>
    <t>Eelmakse</t>
  </si>
  <si>
    <t>I vahemakse</t>
  </si>
  <si>
    <t>II vahemakse</t>
  </si>
  <si>
    <t>III vahemakse</t>
  </si>
  <si>
    <t>IV vahemakse</t>
  </si>
  <si>
    <t>V vahemakse</t>
  </si>
  <si>
    <t>Osakaal%</t>
  </si>
  <si>
    <t>4.1.2.1</t>
  </si>
  <si>
    <t>4.1.2.3</t>
  </si>
  <si>
    <t>4.1.2.5</t>
  </si>
  <si>
    <t>4.1.2.7</t>
  </si>
  <si>
    <t>4.1.2.9</t>
  </si>
  <si>
    <t>4.1.2.2</t>
  </si>
  <si>
    <t>4.1.2.4</t>
  </si>
  <si>
    <t>4.1.2.6</t>
  </si>
  <si>
    <t>4.1.2.8</t>
  </si>
  <si>
    <t>4.1.2.10</t>
  </si>
  <si>
    <t>Tabel 2. Projekti jooksul laekunud maksed ja lõppmakse (kui kohaldub)</t>
  </si>
  <si>
    <t>IV</t>
  </si>
  <si>
    <t>V</t>
  </si>
  <si>
    <t>/nimi/</t>
  </si>
  <si>
    <t>/allkirjastatud digitaalselt/</t>
  </si>
  <si>
    <t>Tõnu Ints</t>
  </si>
  <si>
    <t>Maksetaotlus</t>
  </si>
  <si>
    <t>Johannes Mihkelsoni Keskus</t>
  </si>
  <si>
    <t xml:space="preserve">Palgaleht </t>
  </si>
  <si>
    <t>AMIF-PL-7-2015</t>
  </si>
  <si>
    <t>Projektijuhi töötasu juuli 2015</t>
  </si>
  <si>
    <t>Raamatupidaja töötasu juuli 2015</t>
  </si>
  <si>
    <t>AMIF-PL-8-2015</t>
  </si>
  <si>
    <t>AMIF-PL-9-2015</t>
  </si>
  <si>
    <t>AMIF-PL-10-2015</t>
  </si>
  <si>
    <t>AMIF-PL-11-2015</t>
  </si>
  <si>
    <t>4.</t>
  </si>
  <si>
    <t>6.</t>
  </si>
  <si>
    <t>8.</t>
  </si>
  <si>
    <t>9.</t>
  </si>
  <si>
    <t>10.</t>
  </si>
  <si>
    <t>11.</t>
  </si>
  <si>
    <t>12.</t>
  </si>
  <si>
    <t>13.</t>
  </si>
  <si>
    <t>14.</t>
  </si>
  <si>
    <t>15.</t>
  </si>
  <si>
    <t>16.</t>
  </si>
  <si>
    <t>AMIF-PL-12-2015</t>
  </si>
  <si>
    <t>17.</t>
  </si>
  <si>
    <t>Sõidupäevik</t>
  </si>
  <si>
    <t>18.</t>
  </si>
  <si>
    <t>19.</t>
  </si>
  <si>
    <t>21.</t>
  </si>
  <si>
    <t>22.</t>
  </si>
  <si>
    <t>23.</t>
  </si>
  <si>
    <t>Lähetuse aruanne</t>
  </si>
  <si>
    <t>SP-7 AMIF 2015</t>
  </si>
  <si>
    <t>SP-9 AMIF 2015</t>
  </si>
  <si>
    <t>LA-10 AMIF 2015</t>
  </si>
  <si>
    <t>SP-10 AMIF 2015</t>
  </si>
  <si>
    <t>SP-11 AMIF 2015</t>
  </si>
  <si>
    <t>24.</t>
  </si>
  <si>
    <t>25.</t>
  </si>
  <si>
    <t>26.</t>
  </si>
  <si>
    <t>27.</t>
  </si>
  <si>
    <t>28.</t>
  </si>
  <si>
    <t>29.</t>
  </si>
  <si>
    <t>30.</t>
  </si>
  <si>
    <t>31.</t>
  </si>
  <si>
    <t>32.</t>
  </si>
  <si>
    <t>33.</t>
  </si>
  <si>
    <t>34.</t>
  </si>
  <si>
    <t>35.</t>
  </si>
  <si>
    <t>36.</t>
  </si>
  <si>
    <t>Juhan Saharov Projektijuhi sõidukulu september 2015</t>
  </si>
  <si>
    <t>Juhan Saharov Projektijuhi sõidukulu Tartu-Tallinn-Tartu 15.10.2015, Sõidukulu Tallinnas</t>
  </si>
  <si>
    <t>Kristina Avdonina Projekti assistendi sõidukulu Tartu-Tallinn-Tartu 15.10.2015</t>
  </si>
  <si>
    <t>Juhan Saharov Projektijuhi sõidukulu oktoober 2015</t>
  </si>
  <si>
    <t>Juhan Saharov Projektijuhi sõidukulu november 2015</t>
  </si>
  <si>
    <t>Kätlin Kruve Tugiisiku sõidukulu juuli 2015</t>
  </si>
  <si>
    <t>Margus Suvi Tugiisiku sõidukulu juuli 2015</t>
  </si>
  <si>
    <t>SP-8 AMIF 2015</t>
  </si>
  <si>
    <t>LA-9 AMIF 2015</t>
  </si>
  <si>
    <t>Kätlin Kruve Tugiisiku sõidukulu august 2015</t>
  </si>
  <si>
    <t>Kätlin Kruve Tugiisiku sõidukulu september 2015</t>
  </si>
  <si>
    <t>37.</t>
  </si>
  <si>
    <t>Kätlin Kruve Tugiisiku sõidukulu oktoober 2015</t>
  </si>
  <si>
    <t>Kätlin Kruve Tugiisiku sõidukulu november 2015</t>
  </si>
  <si>
    <t>SP-12 AMIF 2015</t>
  </si>
  <si>
    <t>Kätlin Kruve Tugiisiku sõidukulu detsember 2015</t>
  </si>
  <si>
    <t>Jana Koobak Sõidukulu tugiisikukoolitusele 03-04.10, 10-11.10.2015</t>
  </si>
  <si>
    <t>Kadri Lamp da Silva Sõidukulu tugiisikukoolitusele 02.10, 09-11.10.2015</t>
  </si>
  <si>
    <t>Maiu Aun Sõidukulu tugiisikukoolitusele 26-27.09., 04.10.2015</t>
  </si>
  <si>
    <t>Viktoria Kotsjuba Sõidukulu tugiisikukoolitusele 27.09., 03-04.10.2015</t>
  </si>
  <si>
    <t>Svetlana Rośtśupkina Sõidukulu tugiisikukoolitusele 26-27.09., 03-04., 10-11.10.2015</t>
  </si>
  <si>
    <t>Andres Idla Sõidukulu tugiisikukoolitusele 03-11.10.2015</t>
  </si>
  <si>
    <t>Ere Tuunas Sõidukulu tugiisikukoolitusele 10-11.10.2015</t>
  </si>
  <si>
    <t>Ere Tuunas Sõidukulu tugiisikukoolitusele 26.09-04.10.2015</t>
  </si>
  <si>
    <t>LA9-10 AMIF 2015</t>
  </si>
  <si>
    <t>Martin Diślis Sõidukulu tugiisikukoolitusele 25.09., 02, 09, 12.10.2015</t>
  </si>
  <si>
    <t>Laura Paide Sõidukulu tugiisikukoolitusele, lisandub Evelyn Cancilleri bussipilet 15.10.2015</t>
  </si>
  <si>
    <t>Jelena Katsuba Sõidukulu tugiisikukoolitusele 26.09-11.10.2015</t>
  </si>
  <si>
    <t>Birgit Naur Sõidukulu tugiisikukoolitusele 26.09-15.10.2015</t>
  </si>
  <si>
    <t>Mohamed Hassan Jabbav Sõidukulu tugiisikukoolitusele 27.09., 03-04, 11, 15.10.2015</t>
  </si>
  <si>
    <t>Maarja Viktoria Noorkõiv Sõidukulu tugiisikukoolitusele 15.10.2015</t>
  </si>
  <si>
    <t>Mairit Mattis Sõidukulu tugiisikukoolitusele 10.10-29.10.2015</t>
  </si>
  <si>
    <t>LA12 AMIF 2015</t>
  </si>
  <si>
    <t>Martin Diślis Sõidukulu Tallinn-Tartu 12.12.2015 Supervisioon</t>
  </si>
  <si>
    <t>Jelena Katsuba Sõidukulu Tallinn-Tartu-Tallinn 12.12.2015 Supervisioon</t>
  </si>
  <si>
    <t>LA-12 AMIF 2015</t>
  </si>
  <si>
    <t>Piret Kütt Sõidukulu Tallinn-Tartu-Tallinn 12.12.2015 Supervisioon</t>
  </si>
  <si>
    <t>Dorpat OÜ</t>
  </si>
  <si>
    <t>Arve</t>
  </si>
  <si>
    <t>Majutus Jabbav 26/27.09.2015</t>
  </si>
  <si>
    <t>Majutus da Silva 26/27.09.2015</t>
  </si>
  <si>
    <t>Majutus Rośtśupkina 26/27.09.2015</t>
  </si>
  <si>
    <t>AS Barclay Hotell</t>
  </si>
  <si>
    <t>Hotell Tartu OÜ</t>
  </si>
  <si>
    <t>Majutus 7 inimest 10.10.2015</t>
  </si>
  <si>
    <t>AMIF-PL-KRUVE-12-2015</t>
  </si>
  <si>
    <t>Kätlin Kruve Tugiisiku töötasu juuli 2015</t>
  </si>
  <si>
    <t>AMIF-PL-KRUVE-7-2015</t>
  </si>
  <si>
    <t>AMIF-PL-KRUVE-8-2015</t>
  </si>
  <si>
    <t>Kätlin Kruve Tugiisiku töötasu august 2015</t>
  </si>
  <si>
    <t>AMIF-PL-KRUVE-9-2015</t>
  </si>
  <si>
    <t>Kätlin Kruve Tugiisiku töötasu september 2015</t>
  </si>
  <si>
    <t>AMIF-PL-KRUVE-10-2015</t>
  </si>
  <si>
    <t>Kätlin Kruve Tugiisiku töötasu oktoober 2015</t>
  </si>
  <si>
    <t>AMIF-PL-KRUVE-11-2015</t>
  </si>
  <si>
    <t>Kätlin Kruve Tugiisiku töötasu detsember 2015</t>
  </si>
  <si>
    <t>AMIF-PL-SUVI-7-2015</t>
  </si>
  <si>
    <t>Margus Suvi Tugiisiku töötasu juuli 2015</t>
  </si>
  <si>
    <t>AMIF-PL-SUVI-8-2015</t>
  </si>
  <si>
    <t>Margus Suvi Tugiisiku töötasu august 2015</t>
  </si>
  <si>
    <t>AMIF-PL-SUVI-9-2015</t>
  </si>
  <si>
    <t>Margus Suvi Tugiisiku töötasu september 2015</t>
  </si>
  <si>
    <t>AMIF-PL-SUVI-10-2015</t>
  </si>
  <si>
    <t>Margus Suvi Tugiisiku töötasu oktoober 2015</t>
  </si>
  <si>
    <t>AMIF-PL-SUVI-11-2015</t>
  </si>
  <si>
    <t>Margus Suvi Tugiisiku töötasu november 2015</t>
  </si>
  <si>
    <t>AMIF-PL-SUVI-12-2015</t>
  </si>
  <si>
    <t>Margus Suvi Tugiisiku töötasu detsember 2015</t>
  </si>
  <si>
    <t>AMIF-PL-ALEV-7-2015</t>
  </si>
  <si>
    <t>Miina Alev Tugiisiku töötasu juuli 2015</t>
  </si>
  <si>
    <t>AMIF-PL-ALEV-9-2015</t>
  </si>
  <si>
    <t>Miina Alev Tugiisiku töötasu august-september 2015</t>
  </si>
  <si>
    <t>AMIF-PL-ERIN-7-2015</t>
  </si>
  <si>
    <t>Maie Erin Tugiisiku töötasu juuli 2015</t>
  </si>
  <si>
    <t>AMIF-PL-ERIN-8-2015</t>
  </si>
  <si>
    <t>Maie Erin Tugiisiku töötasu august 2015</t>
  </si>
  <si>
    <t>AMIF-PL-ERIN-11-2015</t>
  </si>
  <si>
    <t>Maie Erin Tugiisiku töötasu september-november 2015</t>
  </si>
  <si>
    <t>AMIF-PL-ERIN-12-2015</t>
  </si>
  <si>
    <t>Maie Erin Tugiisiku töötasu detsember 2015</t>
  </si>
  <si>
    <t>AMIF-PL-RAIGO-7-2015</t>
  </si>
  <si>
    <t>Kadri Raigo Tugiisiku töötasu juuli 2015</t>
  </si>
  <si>
    <t>AMIF-PL-RAIGO-8-2015</t>
  </si>
  <si>
    <t>Kadri Raigo Tugiisiku töötasu august 2015</t>
  </si>
  <si>
    <t>AMIF-PL-RAIGO-11-2015</t>
  </si>
  <si>
    <t>Kadri Raigo Tugiisiku töötasu september-november 2015</t>
  </si>
  <si>
    <t>AMIF-PL-RAIGO128-2015</t>
  </si>
  <si>
    <t>Kadri Raigo Tugiisiku töötasu detsember 2015</t>
  </si>
  <si>
    <t>AMIF-PL-PÕLDVER-8-2015</t>
  </si>
  <si>
    <t>Piret Põldver Tugiisiku töötasu juuli-august 2015</t>
  </si>
  <si>
    <t>AMIF-PL-PÕLDVER-11-2015</t>
  </si>
  <si>
    <t>Piret Põldver Tugiisiku töötasu september-november 2015</t>
  </si>
  <si>
    <t>AMIF-PL-PÕLDVER-12-2015</t>
  </si>
  <si>
    <t>Piret Põldver Tugiisiku töötasu detsember 2015</t>
  </si>
  <si>
    <t>AMIF-PL-MATTIS-10-2015</t>
  </si>
  <si>
    <t>Mairit Mattis Tugiisiku töötasu oktoober 2015</t>
  </si>
  <si>
    <t>AMIF-PL-KÜTT-10-2015</t>
  </si>
  <si>
    <t>Piret Kütt Tugiisiku töötasu oktoober 2015</t>
  </si>
  <si>
    <t>AMIF-PL-KÜTT-11-2015</t>
  </si>
  <si>
    <t>Piret Kütt Tugiisiku töötasu november 2015</t>
  </si>
  <si>
    <t>AMIF-PL-KÜTT-12-2015</t>
  </si>
  <si>
    <t>Piret Kütt Tugiisiku töötasu detsember 2015</t>
  </si>
  <si>
    <t>AMIF-PL-KOOBAK-11-2015</t>
  </si>
  <si>
    <t>Jana Koobak Tugiisiku töötasu november 2015</t>
  </si>
  <si>
    <t>AMIF-PL-KOOBAK-12-2015</t>
  </si>
  <si>
    <t>Jana Koobak Tugiisiku töötasu detsember 2015</t>
  </si>
  <si>
    <t>AMIF-PL-ROŚTŚUPKINA-12-2015</t>
  </si>
  <si>
    <t>Svetlana Rośtśupkina Tugiisiku töötasu detsember 2015</t>
  </si>
  <si>
    <t>AMIF-PL-KATSUBA-12-2015</t>
  </si>
  <si>
    <t>Jelena Katsuba Tugiisiku töötasu november-detsember 2015</t>
  </si>
  <si>
    <t>AMIF-PL-DIŚLIS-12-2015</t>
  </si>
  <si>
    <t>Martin Diślis Tugiisiku töötasu november-detsember 2015</t>
  </si>
  <si>
    <t>AMIF-PL-VAHTRA-12-2015</t>
  </si>
  <si>
    <t>Eerika Vahtra Tugiisiku töötasu oktoober-detsember 2015</t>
  </si>
  <si>
    <t>MTÜ Parimad Võimalused</t>
  </si>
  <si>
    <t>Tugiisikute baaskoolitus 26-27.09, 03-04.10.2015</t>
  </si>
  <si>
    <t>AMIF-PL-8/1-2015</t>
  </si>
  <si>
    <t>AMIF-PL-11/1-2015</t>
  </si>
  <si>
    <t>Kirjalik tõlge - Leping tugiisiku ja toetava inimese vahel</t>
  </si>
  <si>
    <t>A ja Alif Studium</t>
  </si>
  <si>
    <t>SA Domus Dorpatensis</t>
  </si>
  <si>
    <t>Tugiisikute baaskoolituse ruumide rent ja kohvipausid 26-27.09.2015</t>
  </si>
  <si>
    <t>Entri OÜ</t>
  </si>
  <si>
    <t>OÜ Ülikooli Kohvik</t>
  </si>
  <si>
    <t>2486-LV</t>
  </si>
  <si>
    <t>Tugiisikute baaskoolituse toitlustamine 26.09.2015</t>
  </si>
  <si>
    <t>M00530</t>
  </si>
  <si>
    <t>Tugiisikute baaskoolituse toitlustamine 27.09.2015</t>
  </si>
  <si>
    <t>Avatud Hariduse Liit</t>
  </si>
  <si>
    <t>Tugiisikute baaskoolituse ruumi rent 03., 10.10.2015</t>
  </si>
  <si>
    <t>2525-LV</t>
  </si>
  <si>
    <t>Tugiisikute baaskoolituse toitlustamine 03.10.2015</t>
  </si>
  <si>
    <t>M00556</t>
  </si>
  <si>
    <t>Tugiisikute baaskoolituse toitlustamine 04.10.2015</t>
  </si>
  <si>
    <t>Tugiisikute baaskoolituse ruumide rent ja kohvipausid 04. ja 11.10.2015</t>
  </si>
  <si>
    <t>M00573</t>
  </si>
  <si>
    <t>Tugiisikute baaskoolituse toitlustamine 11.10.2015</t>
  </si>
  <si>
    <t>MatiasWV OÜ</t>
  </si>
  <si>
    <t>Tugiisikute baaskoolituse toitlustamine 15.10.2015</t>
  </si>
  <si>
    <t>2582-LV</t>
  </si>
  <si>
    <t>Tugiisikute baaskoolituse toitlustamine 10.10.2015</t>
  </si>
  <si>
    <t>Kuluaruanne</t>
  </si>
  <si>
    <t>KA9-10 AMIF 2015</t>
  </si>
  <si>
    <t>Tugiisikute baaskoolituse kohvipaus 03, 10.10.2015</t>
  </si>
  <si>
    <t>KA12 AMIF 2015</t>
  </si>
  <si>
    <t>Tugiisikute grupisupervisiooni kohvipaus 12.12.2015</t>
  </si>
  <si>
    <t>Tugiisikute grupisupervisiooni ruumide rent 12.12.2015</t>
  </si>
  <si>
    <t>AMIF-PL-10/1-2015</t>
  </si>
  <si>
    <t>01.07.2015-31.12.2015</t>
  </si>
  <si>
    <t>14-8.6/68-1</t>
  </si>
  <si>
    <t>20.</t>
  </si>
  <si>
    <t>Projektijuhi töötasu august 2015</t>
  </si>
  <si>
    <t>Raamatupidaja töötasu august 2015</t>
  </si>
  <si>
    <t>Projektijuhi töötasu september 2015</t>
  </si>
  <si>
    <t>Projekti assistent töötasu september 2015</t>
  </si>
  <si>
    <t>Raamatupidaja töötasu september 2015</t>
  </si>
  <si>
    <t>Projektijuhi töötasu oktoober 2015</t>
  </si>
  <si>
    <t>Projekti assistent töötasu oktoober 2015</t>
  </si>
  <si>
    <t>Raamatupidaja töötasu oktoober 2015</t>
  </si>
  <si>
    <t>Projektijuhi töötasu november 2015</t>
  </si>
  <si>
    <t>Projekti assistent töötasu november 2015</t>
  </si>
  <si>
    <t>Raamatupidaja töötasu november 2015</t>
  </si>
  <si>
    <t>Projektijuhi töötasu detsember 2015</t>
  </si>
  <si>
    <t>Projekti assistent töötasu detsember 2015</t>
  </si>
  <si>
    <t>Raamatupidaja töötasu detsember 2015</t>
  </si>
  <si>
    <t>Kristina Avdonina Projekti assistendi sõidukulu Tartu-Tallinn-Tartu 25.09.2015</t>
  </si>
  <si>
    <t>Majutus 03.10.15 Koobak, Rostsupkina, Idla, Hassan, Lamp, Katsuba, Naur, Kotsjuba</t>
  </si>
  <si>
    <t>Juhan Saharov Projektijuhi sõidukulu juulis</t>
  </si>
  <si>
    <t>Kätlin Kruve Tugiisiku töötasu november 2015</t>
  </si>
  <si>
    <t>Käesolevaga, võttes aluseks toetuslepingu punktid 4.1.2.1 ja 4.1.2.2, taotlen AMIF toetuse 49 668,00 euro ja kaasfinantseeringu 16 556,00 euro eraldamist lepingu punktis 4.2 nimetatud kontole.</t>
  </si>
  <si>
    <t>Projektijuhi töötasu juuli 2015 töötasust kinnipeetud maksud</t>
  </si>
  <si>
    <t>Projektijuhi töötasu juuli 2015 TA sotsiaalmaks</t>
  </si>
  <si>
    <t>Projektijuhi töötasu juuli 2015 TA töötuskindlustusmaks</t>
  </si>
  <si>
    <t>Raamatupidaja töötasu juuli 2015 kinnipeetud maksud</t>
  </si>
  <si>
    <t>Raamatupidaja töötasu juuli 2015 TA sotsiaalmaks</t>
  </si>
  <si>
    <t>Raamatupidaja töötasu juuli 2015 TA töötuskindlustusmaks</t>
  </si>
  <si>
    <t>Projektijuhi töötasu august 2015 töötasust kinnipeetud maksud</t>
  </si>
  <si>
    <t>Projektijuhi töötasu august 2015 TA sotsiaalmaks</t>
  </si>
  <si>
    <t>Projektijuhi töötasu august 2015 TA töötuskindlustusmaks</t>
  </si>
  <si>
    <t>Raamatupidaja töötasu august 2015 kinnipeetud maksud</t>
  </si>
  <si>
    <t>Raamatupidaja töötasu august 2015 TA sotsiaalmaks</t>
  </si>
  <si>
    <t>Raamatupidaja töötasu august 2015 TA töötuskindlustusmaks</t>
  </si>
  <si>
    <t>Projektijuhi töötasu september 2015 töötasust kinnipeetud maksud</t>
  </si>
  <si>
    <t>Projektijuhi töötasu september 2015 TA sotsiaalmaks</t>
  </si>
  <si>
    <t>Projektijuhi töötasu september 2015 TA töötuskindlustusmaks</t>
  </si>
  <si>
    <t>Projekti assistent töötasu september 2015 kinnipeetud maksud</t>
  </si>
  <si>
    <t>Projekti assistent töötasu september 2015 TA sotsiaalmaks</t>
  </si>
  <si>
    <t>Projekti assistent töötasu september 2015 TA töötuskindlustusmaks</t>
  </si>
  <si>
    <t>Projektijuhi töötasu oktoober 2015 töötasust kinnipeetud maksud</t>
  </si>
  <si>
    <t>Projektijuhi töötasu oktoober 2015 TA sotsiaalmaks</t>
  </si>
  <si>
    <t>Projektijuhi töötasu oktoober 2015 TA töötuskindlustusmaks</t>
  </si>
  <si>
    <t>Projekti assistent töötasu oktoober 2015 kinnipeetud maksud</t>
  </si>
  <si>
    <t>Projekti assistent töötasu oktoober 2015 TA sotsiaalmaks</t>
  </si>
  <si>
    <t>Projekti assistent töötasu oktoober 2015 TA töötuskindlustusmaks</t>
  </si>
  <si>
    <t>Raamatupidaja töötasu september 2015 kinnipeetud maksud</t>
  </si>
  <si>
    <t>Raamatupidaja töötasu september 2015 TA sotsiaalmaks</t>
  </si>
  <si>
    <t>Raamatupidaja töötasu september 2015 TA töötuskindlustusmaks</t>
  </si>
  <si>
    <t>Raamatupidaja töötasu oktoober 2015 kinnipeetud maksud</t>
  </si>
  <si>
    <t>Raamatupidaja töötasu oktoober 2015 TA sotsiaalmaks</t>
  </si>
  <si>
    <t>Raamatupidaja töötasu oktoober 2015 TA töötuskindlustusmaks</t>
  </si>
  <si>
    <t>Projektijuhi töötasu november 2015 töötasust kinnipeetud maksud</t>
  </si>
  <si>
    <t>Projektijuhi töötasu november 2015 TA sotsiaalmaks</t>
  </si>
  <si>
    <t>Projektijuhi töötasu november 2015 TA töötuskindlustusmaks</t>
  </si>
  <si>
    <t>Projekti assistent töötasu november 2015 kinnipeetud maksud</t>
  </si>
  <si>
    <t>Projekti assistent töötasu november 2015 TA sotsiaalmaks</t>
  </si>
  <si>
    <t>Projekti assistent töötasu november 2015 TA töötuskindlustusmaks</t>
  </si>
  <si>
    <t>Raamatupidaja töötasu november 2015 kinnipeetud maksud</t>
  </si>
  <si>
    <t>Raamatupidaja töötasu november 2015 TA sotsiaalmaks</t>
  </si>
  <si>
    <t>Raamatupidaja töötasu november 2015 TA töötuskindlustusmaks</t>
  </si>
  <si>
    <t>Projektijuhi töötasu detsember 2015 töötasust kinnipeetud maksud</t>
  </si>
  <si>
    <t>Projektijuhi töötasu detsember 2015 TA sotsiaalmaks</t>
  </si>
  <si>
    <t>Projektijuhi töötasu detsember 2015 TA töötuskindlustusmaks</t>
  </si>
  <si>
    <t>Projekti assistent töötasu detsember 2015 kinnipeetud maksud</t>
  </si>
  <si>
    <t>Projekti assistent töötasu detsember 2015 TA sotsiaalmaks</t>
  </si>
  <si>
    <t>Projekti assistent töötasu detsember 2015 TA töötuskindlustusmaks</t>
  </si>
  <si>
    <t>Raamatupidaja töötasu detsember 2015 kinnipeetud maksud</t>
  </si>
  <si>
    <t>Raamatupidaja töötasu detsember 2015 TA sotsiaalmaks</t>
  </si>
  <si>
    <t>Raamatupidaja töötasu detsember 2015 TA töötuskindlustusmaks</t>
  </si>
  <si>
    <t>Kätlin Kruve Tugiisiku töötasust kinnipeetud maksud juuli 2015</t>
  </si>
  <si>
    <t>Kätlin Kruve Tugiisiku töötasu TA sotsiaalmaks juuli 2015</t>
  </si>
  <si>
    <t>Kätlin Kruve Tugiisiku töötasu TA töötuskindlustusmaks juuli 2015</t>
  </si>
  <si>
    <t>Kätlin Kruve Tugiisiku töötasust kinnipeetud maksud august 2015</t>
  </si>
  <si>
    <t>Kätlin Kruve Tugiisiku töötasu TA töötuskindlustusmaks august 2015</t>
  </si>
  <si>
    <t>Kätlin Kruve Tugiisiku töötasu TA sotsiaalmaks august 2015</t>
  </si>
  <si>
    <t>Kätlin Kruve Tugiisiku töötasust kinnipeetud maksud september 2015</t>
  </si>
  <si>
    <t>Kätlin Kruve Tugiisiku töötasu TA sotsiaalmaks september 2015</t>
  </si>
  <si>
    <t>Kätlin Kruve Tugiisiku töötasu TA töötuskindlustusmaks september 2015</t>
  </si>
  <si>
    <t>Kätlin Kruve Tugiisiku töötasust kinnipeetud maksud oktoober 2015</t>
  </si>
  <si>
    <t>Kätlin Kruve Tugiisiku töötasu TA sotsiaalmaks oktoober 2015</t>
  </si>
  <si>
    <t>Kätlin Kruve Tugiisiku töötasu TA töötuskindlustusmaks oktoober 2015</t>
  </si>
  <si>
    <t>Kätlin Kruve Tugiisiku töötasust kinnipeetud maksud november 2015</t>
  </si>
  <si>
    <t>Kätlin Kruve Tugiisiku töötasu TA sotsiaalmaks november 2015</t>
  </si>
  <si>
    <t>Kätlin Kruve Tugiisiku töötasu TA töötuskindlustusmaks november 2015</t>
  </si>
  <si>
    <t>Kätlin Kruve Tugiisiku töötasust kinnipeetud maksud detsember 2015</t>
  </si>
  <si>
    <t>Kätlin Kruve Tugiisiku töötasu TA sotsiaalmaks detsember 2015</t>
  </si>
  <si>
    <t>Kätlin Kruve Tugiisiku töötasu TA töötuskindlustusmaks detsember 2015</t>
  </si>
  <si>
    <t>Margus Suvi Tugiisiku töötasust kinnipeetud maksud juuli 2015</t>
  </si>
  <si>
    <t>Margus Suvi Tugiisiku töötasu TA sotsiaalmaks juuli 2015</t>
  </si>
  <si>
    <t>Margus Suvi Tugiisiku töötasu TA töötuskindlustusmaks juuli 2015</t>
  </si>
  <si>
    <t>Margus Suvi Tugiisiku töötasust kinnipeetud maksud august 2015</t>
  </si>
  <si>
    <t>Margus Suvi Tugiisiku töötasu TA sotsiaalmaks august 2015</t>
  </si>
  <si>
    <t>Margus Suvi Tugiisiku töötasu TA töötuskindlustusmaks august 2015</t>
  </si>
  <si>
    <t>Margus Suvi Tugiisiku töötasust kinnipeetud maksud september 2015</t>
  </si>
  <si>
    <t>Margus Suvi Tugiisiku töötasu TA sotsiaalmaks september 2015</t>
  </si>
  <si>
    <t>Margus Suvi Tugiisiku töötasu TA töötuskindlustusmaks september 2015</t>
  </si>
  <si>
    <t>Margus Suvi Tugiisiku töötasust kinnipeetud maksud oktoober 2015</t>
  </si>
  <si>
    <t>Margus Suvi Tugiisiku töötasu TA sotsiaalmaks oktoober 2015</t>
  </si>
  <si>
    <t>Margus Suvi Tugiisiku töötasu TA töötuskindlustusmaks oktoober 2015</t>
  </si>
  <si>
    <t>Margus Suvi Tugiisiku töötasust kinnipeetud maksud november 2015</t>
  </si>
  <si>
    <t>Margus Suvi Tugiisiku töötasu TA sotsiaalmaks november 2015</t>
  </si>
  <si>
    <t>Margus Suvi Tugiisiku töötasu TA töötuskindlustusmaks november 2015</t>
  </si>
  <si>
    <t>Margus Suvi Tugiisiku töötasu TA sotsiaalmaks detsember 2015</t>
  </si>
  <si>
    <t>Margus Suvi Tugiisiku töötasu TA töötuskindlustusmaks detsember 2015</t>
  </si>
  <si>
    <t>Miina Alev Tugiisiku töötasust kinnipeetud maksud juuli 2015</t>
  </si>
  <si>
    <t>Miina Alev Tugiisiku töötasu TA sotsiaalmaks juuli 2015</t>
  </si>
  <si>
    <t>Miina Alev Tugiisiku töötasu TA töötuskindlustusmaks juuli 2015</t>
  </si>
  <si>
    <t>Miina Alev Tugiisiku töötasust kinnipeetud maksud august-september 2015</t>
  </si>
  <si>
    <t>Miina Alev Tugiisiku töötasu TA sotsiaalmaks august-september 2015</t>
  </si>
  <si>
    <t>Miina Alev Tugiisiku töötasu TA töötuskindlustusmaks august-september 2015</t>
  </si>
  <si>
    <t>Maie Erin Tugiisiku töötasust kinnipeetud maksud juuli 2015</t>
  </si>
  <si>
    <t>Maie Erin Tugiisiku töötasu TA sotsiaalmaks juuli 2015</t>
  </si>
  <si>
    <t>Maie Erin Tugiisiku töötasu TA töötuskindlustusmaks juuli 2015</t>
  </si>
  <si>
    <t>Maie Erin Tugiisiku töötasust kinnipeetud maksud august 2015</t>
  </si>
  <si>
    <t>Maie Erin Tugiisiku töötasu TA sotsiaalmaks august 2015</t>
  </si>
  <si>
    <t>Maie Erin Tugiisiku töötasu TA töötuskindlustusmaks august 2015</t>
  </si>
  <si>
    <t>Maie Erin Tugiisiku töötasust kinnipeetud maksud september-november 2015</t>
  </si>
  <si>
    <t>Maie Erin Tugiisiku töötasu TA sotsiaalmaks september-november 2015</t>
  </si>
  <si>
    <t>Maie Erin Tugiisiku töötasu TA töötuskindlustusmaks september-november 2015</t>
  </si>
  <si>
    <t>Maie Erin Tugiisiku töötasust kinnipeetud maksud detsember 2015</t>
  </si>
  <si>
    <t>Maie Erin Tugiisiku töötasu TA sotsiaalmaks detsember 2015</t>
  </si>
  <si>
    <t>Maie Erin Tugiisiku töötasu TA töötuskindlustusmaks detsember 2015</t>
  </si>
  <si>
    <t>Kadri Raigo Tugiisiku töötasust kinnipeetud maksud juuli 2015</t>
  </si>
  <si>
    <t>Kadri Raigo Tugiisiku töötasu TA sotsiaalmaks juuli 2015</t>
  </si>
  <si>
    <t>Kadri RaigoTugiisiku töötasu TA töötuskindlustusmaks juuli 2015</t>
  </si>
  <si>
    <t>Kadri Raigo Tugiisiku töötasust kinnipeetud maksud august 2015</t>
  </si>
  <si>
    <t>Kadri Raigo Tugiisiku töötasu TA sotsiaalmaks august 2015</t>
  </si>
  <si>
    <t>Kadri RaigoTugiisiku töötasu TA töötuskindlustusmaks august 2015</t>
  </si>
  <si>
    <t>Kadri Raigo Tugiisiku töötasust kinnipeetud maksud september-november 2015</t>
  </si>
  <si>
    <t>Kadri Raigo Tugiisiku töötasu TA sotsiaalmaks september-november 2015</t>
  </si>
  <si>
    <t>Kadri RaigoTugiisiku töötasu TA töötuskindlustusmaks september-november 2015</t>
  </si>
  <si>
    <t>Kadri Raigo Tugiisiku töötasust kinnipeetud maksud detsember 2015</t>
  </si>
  <si>
    <t>Kadri Raigo Tugiisiku töötasu TA sotsiaalmaks detsember 2015</t>
  </si>
  <si>
    <t>Kadri RaigoTugiisiku töötasu TA töötuskindlustusmaks detsember 2015</t>
  </si>
  <si>
    <t>Piret Põldver Tugiisiku töötasust kinnipeetud maksud juuli-august 2015</t>
  </si>
  <si>
    <t>Piret Põldver Tugiisiku töötasu TA sotsiaalmaks juuli-august 2015</t>
  </si>
  <si>
    <t>Piret Põldver Tugiisiku töötasu TA töötuskindlustusmaks juuli-august 2015</t>
  </si>
  <si>
    <t>Piret Põldver Tugiisiku töötasust kinnipeetud maksud september-november 2015</t>
  </si>
  <si>
    <t>Piret Põldver Tugiisiku töötasu TA sotsiaalmaks september-november 2015</t>
  </si>
  <si>
    <t>Piret Põldver Tugiisiku töötasu TA töötuskindlustusmaks september-november 2015</t>
  </si>
  <si>
    <t>Piret Põldver Tugiisiku töötasu TA sotsiaalmaks detsember 2015</t>
  </si>
  <si>
    <t>Piret Põldver Tugiisiku töötasu TA töötuskindlustusmaks detsember 2015</t>
  </si>
  <si>
    <t>Mairit Mattis Tugiisiku töötasust kinnipeetud maksud oktoober 2015</t>
  </si>
  <si>
    <t>Mairit Mattis Tugiisiku töötasu TA sotsiaalmaks oktoober 2015</t>
  </si>
  <si>
    <t>Mairit Mattis Tugiisiku töötasu TA töötuskindlustusmaks oktoober 2015</t>
  </si>
  <si>
    <t>Piret Põldver Tugiisiku töötasust kinnipeetud maksud detsember 2015</t>
  </si>
  <si>
    <t>Piret Kütt Tugiisiku töötasust kinnipeetud maksud oktoober 2015</t>
  </si>
  <si>
    <t>Piret Kütt Tugiisiku töötasu TA sotsiaalmaks oktoober 2015</t>
  </si>
  <si>
    <t>Piret Kütt Tugiisiku töötasu TA töötuskindlustusmaks oktoober 2015</t>
  </si>
  <si>
    <t>Piret Kütt Tugiisiku töötasust kinnipeetud maksud november 2015</t>
  </si>
  <si>
    <t>Piret Kütt Tugiisiku töötasu TA sotsiaalmaks november 2015</t>
  </si>
  <si>
    <t>Piret Kütt Tugiisiku töötasu TA töötuskindlustusmaks november 2015</t>
  </si>
  <si>
    <t>Piret Kütt Tugiisiku töötasust kinnipeetud maksud detsember 2015</t>
  </si>
  <si>
    <t>Piret Kütt Tugiisiku töötasu TA sotsiaalmaks detsember 2015</t>
  </si>
  <si>
    <t>Piret Kütt Tugiisiku töötasu TA töötuskindlustusmaks detsember 2015</t>
  </si>
  <si>
    <t>Jana Koobak Tugiisiku töötasust kinnipeetud maksud november 2015</t>
  </si>
  <si>
    <t>Jana Koobak Tugiisiku töötasu TA sotsiaalmaks november 2015</t>
  </si>
  <si>
    <t>Jana Koobak Tugiisiku töötasu TA töötuskindlustusmaks november 2015</t>
  </si>
  <si>
    <t>Jana Koobak Tugiisiku töötasust kinnipeetud maksud detsember 2015</t>
  </si>
  <si>
    <t>Jana Koobak Tugiisiku töötasu TA sotsiaalmaks detsember 2015</t>
  </si>
  <si>
    <t>Jana Koobak Tugiisiku töötasu TA töötuskindlustusmaks detsember 2015</t>
  </si>
  <si>
    <t>Svetlana Rośtśupkina Tugiisiku töötasust kinnipeetud maksud detsember 2015</t>
  </si>
  <si>
    <t>Svetlana Rośtśupkina Tugiisiku töötasu TA sotsiaalmaks detsember 2015</t>
  </si>
  <si>
    <t>Svetlana Rośtśupkina Tugiisiku töötasu TA töötuskindlustusmaks detsember 2015</t>
  </si>
  <si>
    <t>Jelena Katsuba Tugiisiku töötasust kinnipeetud maksud november-detsember 2015</t>
  </si>
  <si>
    <t>Jelena Katsuba Tugiisiku töötasu TA sotsiaalmaks november-detsember 2015</t>
  </si>
  <si>
    <t>Jelena Katsuba Tugiisiku töötasu TA töötuskindlustusmaks november-detsember 2015</t>
  </si>
  <si>
    <t>Martin Diślis Tugiisiku töötasust kinnipeetud maksud november-detsember 2015</t>
  </si>
  <si>
    <t>Martin Diślis Tugiisiku töötasu TA sotsiaalmaks november-detsember 2015</t>
  </si>
  <si>
    <t>Martin Diślis Tugiisiku töötasu TA töötuskindlustusmaks november-detsember 2015</t>
  </si>
  <si>
    <t>Eerika Vahtra Tugiisiku töötasust kinnipeetud maksud oktoober-detsember 2015</t>
  </si>
  <si>
    <t>Eerika VahtraTugiisiku töötasu TA sotsiaalmaks oktoober-detsember 2015</t>
  </si>
  <si>
    <t>Eerika Vahtra Tugiisiku töötasu TA töötuskindlustusmaks oktoober-detsember 2015</t>
  </si>
  <si>
    <t>Tõnu Ints Tugiisikute baaskoolituse lektori töötasu 11.10.2015</t>
  </si>
  <si>
    <t>Tõnu Ints Tugiisikute baaskoolituse lektori töötasust kinnipeetud maksud 11.10.2015</t>
  </si>
  <si>
    <t>Tõnu Ints Tugiisikute baaskoolituse lektori töötasu TA sotsiaalmaks 11.10.2015</t>
  </si>
  <si>
    <t>Tõnu Ints Tugiisikute baaskoolituse lektori töötasu TA töötuskindlustusmaks 11.10.2015</t>
  </si>
  <si>
    <t>Mohammed A.A. Alashi Suuline tõlge juuli-august 2015 töötasu koos maksudega</t>
  </si>
  <si>
    <t>Mohammed A.A. Alashi Suuline tõlge juuli-august 2015 töötasust kinnipeetud maksud</t>
  </si>
  <si>
    <t>Mohammed A.A. Alashi Suuline tõlge juuli-august 2015 töötasu TA sotsiaalmaks</t>
  </si>
  <si>
    <t>Mohammed A.A. Alashi Suuline tõlge juuli-august 2015 töötasu TA töötuskindlustusmaks</t>
  </si>
  <si>
    <t>Mohammed A.A. Alashi Suuline tõlge 31.08-17.11.2015 töötasu</t>
  </si>
  <si>
    <t>Mohammed A.A. Alashi Suuline tõlge 31.08-17.11.2015 töötasust kinnipeetud maksud</t>
  </si>
  <si>
    <t>Mohammed A.A. Alashi Suuline tõlge 31.08-17.11.2015 töötasu TA sotsiaalmaks</t>
  </si>
  <si>
    <t>Mohammed A.A. Alashi Suuline tõlge 31.08-17.11.2015 töötasu TA töötuskindlustusmaks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</si>
</sst>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charset val="186"/>
      <scheme val="minor"/>
    </font>
    <font>
      <b/>
      <sz val="11"/>
      <color theme="1"/>
      <name val="Calibri"/>
      <family val="2"/>
      <charset val="186"/>
      <scheme val="minor"/>
    </font>
    <font>
      <sz val="12"/>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sz val="12"/>
      <color rgb="FFFF0000"/>
      <name val="Times New Roman"/>
      <family val="1"/>
      <charset val="186"/>
    </font>
    <font>
      <b/>
      <sz val="12"/>
      <color rgb="FFFF0000"/>
      <name val="Times New Roman"/>
      <family val="1"/>
      <charset val="186"/>
    </font>
    <font>
      <u/>
      <sz val="11"/>
      <color theme="10"/>
      <name val="Calibri"/>
      <family val="2"/>
      <charset val="186"/>
      <scheme val="minor"/>
    </font>
    <font>
      <b/>
      <i/>
      <sz val="12"/>
      <name val="Times New Roman"/>
      <family val="1"/>
      <charset val="186"/>
    </font>
    <font>
      <sz val="12"/>
      <name val="Times New Roman"/>
      <family val="1"/>
      <charset val="186"/>
    </font>
    <font>
      <b/>
      <sz val="12"/>
      <name val="Times New Roman"/>
      <family val="1"/>
      <charset val="186"/>
    </font>
    <font>
      <b/>
      <i/>
      <sz val="11"/>
      <color theme="1"/>
      <name val="Times New Roman"/>
      <family val="1"/>
      <charset val="186"/>
    </font>
    <font>
      <sz val="9"/>
      <color indexed="81"/>
      <name val="Segoe UI"/>
      <family val="2"/>
      <charset val="186"/>
    </font>
    <font>
      <b/>
      <sz val="9"/>
      <color indexed="81"/>
      <name val="Segoe UI"/>
      <family val="2"/>
      <charset val="186"/>
    </font>
  </fonts>
  <fills count="9">
    <fill>
      <patternFill patternType="none"/>
    </fill>
    <fill>
      <patternFill patternType="gray125"/>
    </fill>
    <fill>
      <patternFill patternType="solid">
        <fgColor theme="6"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rgb="FFFFFF00"/>
        <bgColor indexed="64"/>
      </patternFill>
    </fill>
    <fill>
      <patternFill patternType="solid">
        <fgColor theme="0"/>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8" fillId="0" borderId="0" applyNumberFormat="0" applyFill="0" applyBorder="0" applyAlignment="0" applyProtection="0"/>
  </cellStyleXfs>
  <cellXfs count="247">
    <xf numFmtId="0" fontId="0" fillId="0" borderId="0" xfId="0"/>
    <xf numFmtId="0" fontId="2" fillId="0" borderId="0" xfId="0" applyFont="1"/>
    <xf numFmtId="0" fontId="2" fillId="0" borderId="1" xfId="0" applyFont="1" applyBorder="1" applyAlignment="1">
      <alignment wrapText="1"/>
    </xf>
    <xf numFmtId="0" fontId="3" fillId="0" borderId="0" xfId="0" applyFont="1"/>
    <xf numFmtId="0" fontId="3" fillId="2" borderId="1" xfId="0" applyFont="1" applyFill="1" applyBorder="1" applyAlignment="1">
      <alignment horizontal="center"/>
    </xf>
    <xf numFmtId="0" fontId="3" fillId="2" borderId="1" xfId="0" applyFont="1" applyFill="1" applyBorder="1" applyAlignment="1">
      <alignment wrapText="1"/>
    </xf>
    <xf numFmtId="0" fontId="6" fillId="0" borderId="0" xfId="0" applyFont="1"/>
    <xf numFmtId="0" fontId="7" fillId="0" borderId="0" xfId="0" applyFont="1"/>
    <xf numFmtId="0" fontId="4" fillId="0" borderId="0" xfId="0" applyFont="1"/>
    <xf numFmtId="0" fontId="2" fillId="3" borderId="1" xfId="0" applyFont="1" applyFill="1" applyBorder="1"/>
    <xf numFmtId="0" fontId="3" fillId="3" borderId="1" xfId="0" applyFont="1" applyFill="1" applyBorder="1"/>
    <xf numFmtId="0" fontId="3" fillId="3" borderId="1" xfId="0" applyFont="1" applyFill="1" applyBorder="1" applyAlignment="1">
      <alignment wrapText="1"/>
    </xf>
    <xf numFmtId="0" fontId="2" fillId="4" borderId="1" xfId="0" applyFont="1" applyFill="1" applyBorder="1"/>
    <xf numFmtId="0" fontId="3" fillId="4" borderId="1" xfId="0" applyFont="1" applyFill="1" applyBorder="1"/>
    <xf numFmtId="0" fontId="2" fillId="0" borderId="0" xfId="0" applyFont="1"/>
    <xf numFmtId="0" fontId="0" fillId="0" borderId="0" xfId="0"/>
    <xf numFmtId="0" fontId="9" fillId="0" borderId="0" xfId="1" applyFont="1"/>
    <xf numFmtId="0" fontId="3" fillId="2" borderId="1" xfId="0" applyFont="1" applyFill="1" applyBorder="1"/>
    <xf numFmtId="0" fontId="4" fillId="0" borderId="0" xfId="0" applyFont="1"/>
    <xf numFmtId="0" fontId="2" fillId="0" borderId="0" xfId="0" applyFont="1"/>
    <xf numFmtId="0" fontId="3" fillId="0" borderId="1" xfId="0" applyFont="1" applyBorder="1"/>
    <xf numFmtId="0" fontId="2" fillId="0" borderId="1" xfId="0" applyFont="1" applyBorder="1"/>
    <xf numFmtId="0" fontId="3" fillId="2" borderId="6" xfId="0" applyFont="1" applyFill="1" applyBorder="1" applyAlignment="1">
      <alignment wrapText="1"/>
    </xf>
    <xf numFmtId="0" fontId="3" fillId="2" borderId="2" xfId="0" applyFont="1" applyFill="1" applyBorder="1" applyAlignment="1">
      <alignment wrapText="1"/>
    </xf>
    <xf numFmtId="0" fontId="2" fillId="0" borderId="0" xfId="0" applyFont="1" applyProtection="1">
      <protection locked="0"/>
    </xf>
    <xf numFmtId="0" fontId="0" fillId="0" borderId="0" xfId="0" applyProtection="1">
      <protection locked="0"/>
    </xf>
    <xf numFmtId="0" fontId="3" fillId="2" borderId="1" xfId="0" applyFont="1" applyFill="1" applyBorder="1" applyProtection="1">
      <protection locked="0"/>
    </xf>
    <xf numFmtId="4" fontId="2" fillId="3" borderId="1" xfId="0" applyNumberFormat="1" applyFont="1" applyFill="1" applyBorder="1" applyProtection="1">
      <protection locked="0"/>
    </xf>
    <xf numFmtId="0" fontId="2" fillId="0" borderId="1" xfId="0" applyFont="1" applyBorder="1" applyProtection="1">
      <protection locked="0" hidden="1"/>
    </xf>
    <xf numFmtId="14" fontId="2" fillId="0" borderId="1" xfId="0" applyNumberFormat="1" applyFont="1" applyBorder="1" applyProtection="1">
      <protection locked="0" hidden="1"/>
    </xf>
    <xf numFmtId="0" fontId="2" fillId="0" borderId="0" xfId="0" applyFont="1" applyProtection="1">
      <protection locked="0" hidden="1"/>
    </xf>
    <xf numFmtId="0" fontId="3" fillId="2" borderId="2" xfId="0" applyFont="1" applyFill="1" applyBorder="1" applyAlignment="1">
      <alignment horizontal="center" vertical="center" wrapText="1"/>
    </xf>
    <xf numFmtId="0" fontId="3" fillId="2" borderId="5" xfId="0" applyFont="1" applyFill="1" applyBorder="1" applyAlignment="1">
      <alignment vertical="center" wrapText="1"/>
    </xf>
    <xf numFmtId="0" fontId="7" fillId="0" borderId="0" xfId="0" applyFont="1" applyFill="1"/>
    <xf numFmtId="0" fontId="0" fillId="0" borderId="1" xfId="0" applyBorder="1" applyAlignment="1" applyProtection="1">
      <protection locked="0" hidden="1"/>
    </xf>
    <xf numFmtId="0" fontId="6" fillId="0" borderId="0" xfId="0" applyFont="1" applyProtection="1">
      <protection locked="0" hidden="1"/>
    </xf>
    <xf numFmtId="0" fontId="2" fillId="0" borderId="0" xfId="0" applyFont="1" applyProtection="1">
      <protection hidden="1"/>
    </xf>
    <xf numFmtId="0" fontId="2" fillId="2" borderId="1" xfId="0" applyFont="1" applyFill="1" applyBorder="1" applyProtection="1">
      <protection hidden="1"/>
    </xf>
    <xf numFmtId="0" fontId="3" fillId="2" borderId="1" xfId="0" applyFont="1" applyFill="1" applyBorder="1" applyProtection="1">
      <protection hidden="1"/>
    </xf>
    <xf numFmtId="0" fontId="3" fillId="2" borderId="1" xfId="0" applyFont="1" applyFill="1" applyBorder="1" applyAlignment="1" applyProtection="1">
      <alignment wrapText="1"/>
      <protection hidden="1"/>
    </xf>
    <xf numFmtId="0" fontId="3" fillId="0" borderId="1" xfId="0" applyFont="1" applyBorder="1" applyProtection="1">
      <protection hidden="1"/>
    </xf>
    <xf numFmtId="0" fontId="2" fillId="0" borderId="1" xfId="0" applyFont="1" applyBorder="1" applyProtection="1">
      <protection hidden="1"/>
    </xf>
    <xf numFmtId="2" fontId="2" fillId="0" borderId="1" xfId="0" applyNumberFormat="1" applyFont="1" applyBorder="1" applyProtection="1">
      <protection hidden="1"/>
    </xf>
    <xf numFmtId="2" fontId="2" fillId="3" borderId="1" xfId="0" applyNumberFormat="1" applyFont="1" applyFill="1" applyBorder="1" applyProtection="1">
      <protection hidden="1"/>
    </xf>
    <xf numFmtId="0" fontId="4" fillId="0" borderId="0" xfId="0" applyFont="1" applyProtection="1">
      <protection hidden="1"/>
    </xf>
    <xf numFmtId="0" fontId="4" fillId="0" borderId="0" xfId="0" applyFont="1" applyBorder="1" applyProtection="1">
      <protection hidden="1"/>
    </xf>
    <xf numFmtId="4" fontId="2" fillId="3" borderId="1" xfId="0" applyNumberFormat="1" applyFont="1" applyFill="1" applyBorder="1" applyProtection="1">
      <protection hidden="1"/>
    </xf>
    <xf numFmtId="0" fontId="2" fillId="0" borderId="0" xfId="0" applyFont="1" applyFill="1" applyBorder="1" applyProtection="1">
      <protection hidden="1"/>
    </xf>
    <xf numFmtId="0" fontId="2" fillId="3" borderId="1" xfId="0" applyFont="1" applyFill="1" applyBorder="1" applyProtection="1">
      <protection hidden="1"/>
    </xf>
    <xf numFmtId="0" fontId="9" fillId="0" borderId="0" xfId="1" applyFont="1" applyProtection="1">
      <protection hidden="1"/>
    </xf>
    <xf numFmtId="0" fontId="3" fillId="2" borderId="2" xfId="0" applyFont="1" applyFill="1" applyBorder="1" applyAlignment="1" applyProtection="1">
      <protection hidden="1"/>
    </xf>
    <xf numFmtId="0" fontId="1" fillId="0" borderId="0" xfId="0" applyFont="1"/>
    <xf numFmtId="9" fontId="3" fillId="2" borderId="1" xfId="0" applyNumberFormat="1" applyFont="1" applyFill="1" applyBorder="1" applyAlignment="1" applyProtection="1">
      <alignment wrapText="1"/>
      <protection hidden="1"/>
    </xf>
    <xf numFmtId="9" fontId="3" fillId="2" borderId="1" xfId="0" applyNumberFormat="1" applyFont="1" applyFill="1" applyBorder="1" applyAlignment="1" applyProtection="1">
      <alignment horizontal="center" vertical="center"/>
      <protection hidden="1"/>
    </xf>
    <xf numFmtId="2" fontId="0" fillId="0" borderId="0" xfId="0" applyNumberFormat="1"/>
    <xf numFmtId="0" fontId="3"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xf>
    <xf numFmtId="0" fontId="3" fillId="3" borderId="1" xfId="0" applyFont="1" applyFill="1" applyBorder="1" applyAlignment="1">
      <alignment horizontal="center"/>
    </xf>
    <xf numFmtId="0" fontId="3" fillId="3" borderId="2" xfId="0" applyFont="1" applyFill="1" applyBorder="1" applyAlignment="1">
      <alignment horizontal="center"/>
    </xf>
    <xf numFmtId="0" fontId="2" fillId="0" borderId="1" xfId="0" applyFont="1" applyBorder="1" applyAlignment="1" applyProtection="1">
      <alignment horizontal="center" vertical="center"/>
      <protection locked="0" hidden="1"/>
    </xf>
    <xf numFmtId="4" fontId="2" fillId="0" borderId="1" xfId="0" applyNumberFormat="1" applyFont="1" applyBorder="1" applyProtection="1">
      <protection hidden="1"/>
    </xf>
    <xf numFmtId="4" fontId="2" fillId="6" borderId="1" xfId="0" applyNumberFormat="1" applyFont="1" applyFill="1" applyBorder="1" applyProtection="1">
      <protection locked="0" hidden="1"/>
    </xf>
    <xf numFmtId="4" fontId="2" fillId="0" borderId="1" xfId="0" applyNumberFormat="1" applyFont="1" applyBorder="1" applyProtection="1">
      <protection locked="0" hidden="1"/>
    </xf>
    <xf numFmtId="4" fontId="2" fillId="6" borderId="1" xfId="0" applyNumberFormat="1" applyFont="1" applyFill="1" applyBorder="1" applyProtection="1">
      <protection hidden="1"/>
    </xf>
    <xf numFmtId="4" fontId="3" fillId="3" borderId="1" xfId="0" applyNumberFormat="1" applyFont="1" applyFill="1" applyBorder="1"/>
    <xf numFmtId="4" fontId="3" fillId="4" borderId="1" xfId="0" applyNumberFormat="1" applyFont="1" applyFill="1" applyBorder="1"/>
    <xf numFmtId="4" fontId="3" fillId="4" borderId="1" xfId="0" applyNumberFormat="1" applyFont="1" applyFill="1" applyBorder="1" applyProtection="1">
      <protection locked="0" hidden="1"/>
    </xf>
    <xf numFmtId="4" fontId="2" fillId="0" borderId="0" xfId="0" applyNumberFormat="1" applyFont="1"/>
    <xf numFmtId="4" fontId="2" fillId="0" borderId="1" xfId="0" applyNumberFormat="1" applyFont="1" applyBorder="1" applyProtection="1"/>
    <xf numFmtId="4" fontId="2" fillId="0" borderId="1" xfId="0" applyNumberFormat="1" applyFont="1" applyBorder="1"/>
    <xf numFmtId="4" fontId="3" fillId="3" borderId="1" xfId="0" applyNumberFormat="1" applyFont="1" applyFill="1" applyBorder="1" applyProtection="1"/>
    <xf numFmtId="4" fontId="3" fillId="2" borderId="1" xfId="0" applyNumberFormat="1" applyFont="1" applyFill="1" applyBorder="1"/>
    <xf numFmtId="0" fontId="3" fillId="2" borderId="1" xfId="0" applyFont="1" applyFill="1" applyBorder="1" applyProtection="1">
      <protection locked="0" hidden="1"/>
    </xf>
    <xf numFmtId="0" fontId="2" fillId="0" borderId="0" xfId="0" applyFont="1" applyBorder="1" applyProtection="1">
      <protection hidden="1"/>
    </xf>
    <xf numFmtId="0" fontId="9" fillId="0" borderId="0" xfId="0" applyFont="1" applyFill="1"/>
    <xf numFmtId="0" fontId="10" fillId="0" borderId="0" xfId="0" applyFont="1"/>
    <xf numFmtId="0" fontId="10" fillId="0" borderId="0" xfId="0" applyFont="1" applyProtection="1">
      <protection hidden="1"/>
    </xf>
    <xf numFmtId="0" fontId="11" fillId="0" borderId="0" xfId="0" applyFont="1" applyFill="1"/>
    <xf numFmtId="0" fontId="2" fillId="0" borderId="1" xfId="0" applyFont="1" applyBorder="1" applyAlignment="1" applyProtection="1">
      <alignment wrapText="1"/>
      <protection locked="0" hidden="1"/>
    </xf>
    <xf numFmtId="0" fontId="3" fillId="0" borderId="0" xfId="0" applyFont="1" applyAlignment="1" applyProtection="1">
      <alignment wrapText="1"/>
      <protection hidden="1"/>
    </xf>
    <xf numFmtId="0" fontId="2" fillId="0" borderId="0" xfId="0" applyFont="1" applyAlignment="1" applyProtection="1">
      <alignment wrapText="1"/>
      <protection hidden="1"/>
    </xf>
    <xf numFmtId="0" fontId="0" fillId="0" borderId="0" xfId="0" applyAlignment="1" applyProtection="1">
      <alignment wrapText="1"/>
      <protection hidden="1"/>
    </xf>
    <xf numFmtId="4" fontId="2" fillId="0" borderId="1" xfId="0" applyNumberFormat="1" applyFont="1" applyBorder="1" applyAlignment="1" applyProtection="1">
      <alignment wrapText="1"/>
      <protection hidden="1"/>
    </xf>
    <xf numFmtId="4" fontId="2" fillId="3" borderId="1" xfId="0" applyNumberFormat="1" applyFont="1" applyFill="1" applyBorder="1" applyAlignment="1" applyProtection="1">
      <alignment wrapText="1"/>
      <protection hidden="1"/>
    </xf>
    <xf numFmtId="4" fontId="3" fillId="5" borderId="1" xfId="0" applyNumberFormat="1" applyFont="1" applyFill="1" applyBorder="1" applyAlignment="1" applyProtection="1">
      <alignment wrapText="1"/>
      <protection hidden="1"/>
    </xf>
    <xf numFmtId="4" fontId="3" fillId="2" borderId="1" xfId="0" applyNumberFormat="1" applyFont="1" applyFill="1" applyBorder="1" applyAlignment="1" applyProtection="1">
      <alignment wrapText="1"/>
      <protection hidden="1"/>
    </xf>
    <xf numFmtId="0" fontId="6" fillId="0" borderId="0" xfId="0" applyFont="1" applyAlignment="1" applyProtection="1">
      <alignment wrapText="1"/>
      <protection hidden="1"/>
    </xf>
    <xf numFmtId="0" fontId="0" fillId="2" borderId="3" xfId="0" applyFont="1" applyFill="1" applyBorder="1" applyAlignment="1" applyProtection="1">
      <alignment wrapText="1"/>
      <protection hidden="1"/>
    </xf>
    <xf numFmtId="0" fontId="3" fillId="2" borderId="1" xfId="0" applyFont="1" applyFill="1" applyBorder="1" applyAlignment="1" applyProtection="1">
      <alignment wrapText="1"/>
      <protection locked="0" hidden="1"/>
    </xf>
    <xf numFmtId="0" fontId="2" fillId="0" borderId="0" xfId="0" applyFont="1" applyAlignment="1" applyProtection="1">
      <alignment wrapText="1"/>
      <protection locked="0"/>
    </xf>
    <xf numFmtId="0" fontId="2" fillId="0" borderId="1" xfId="0" applyFont="1" applyBorder="1" applyAlignment="1" applyProtection="1">
      <alignment vertical="top"/>
      <protection locked="0" hidden="1"/>
    </xf>
    <xf numFmtId="0" fontId="2" fillId="0" borderId="1" xfId="0" applyFont="1" applyBorder="1" applyAlignment="1" applyProtection="1">
      <alignment horizontal="right" vertical="top"/>
      <protection locked="0" hidden="1"/>
    </xf>
    <xf numFmtId="0" fontId="2" fillId="0" borderId="1" xfId="0" applyFont="1" applyFill="1" applyBorder="1" applyProtection="1">
      <protection locked="0" hidden="1"/>
    </xf>
    <xf numFmtId="0" fontId="10" fillId="0" borderId="1" xfId="0" applyFont="1" applyBorder="1" applyAlignment="1" applyProtection="1">
      <alignment wrapText="1"/>
      <protection locked="0" hidden="1"/>
    </xf>
    <xf numFmtId="16" fontId="2" fillId="0" borderId="1" xfId="0" applyNumberFormat="1" applyFont="1" applyBorder="1" applyAlignment="1" applyProtection="1">
      <alignment vertical="top"/>
      <protection locked="0" hidden="1"/>
    </xf>
    <xf numFmtId="0" fontId="2" fillId="0" borderId="1" xfId="0" applyFont="1" applyFill="1" applyBorder="1" applyAlignment="1" applyProtection="1">
      <alignment wrapText="1"/>
      <protection locked="0" hidden="1"/>
    </xf>
    <xf numFmtId="14" fontId="2" fillId="0" borderId="1" xfId="0" applyNumberFormat="1" applyFont="1" applyBorder="1" applyAlignment="1" applyProtection="1">
      <alignment horizontal="left"/>
      <protection locked="0" hidden="1"/>
    </xf>
    <xf numFmtId="0" fontId="2" fillId="0" borderId="1" xfId="0" applyFont="1" applyBorder="1" applyAlignment="1" applyProtection="1">
      <protection locked="0" hidden="1"/>
    </xf>
    <xf numFmtId="0" fontId="3" fillId="0" borderId="0" xfId="0" applyFont="1" applyAlignment="1" applyProtection="1">
      <alignment horizontal="right" vertical="top"/>
      <protection hidden="1"/>
    </xf>
    <xf numFmtId="0" fontId="2" fillId="0" borderId="0" xfId="0" applyFont="1" applyAlignment="1" applyProtection="1">
      <alignment horizontal="right" vertical="top"/>
      <protection hidden="1"/>
    </xf>
    <xf numFmtId="0" fontId="0" fillId="0" borderId="0" xfId="0" applyAlignment="1" applyProtection="1">
      <alignment horizontal="right" vertical="top"/>
      <protection hidden="1"/>
    </xf>
    <xf numFmtId="0" fontId="3" fillId="2" borderId="1" xfId="0" applyFont="1" applyFill="1" applyBorder="1" applyAlignment="1" applyProtection="1">
      <alignment horizontal="right" vertical="top"/>
      <protection hidden="1"/>
    </xf>
    <xf numFmtId="4" fontId="2" fillId="6" borderId="1" xfId="0" applyNumberFormat="1" applyFont="1" applyFill="1" applyBorder="1" applyAlignment="1" applyProtection="1">
      <alignment horizontal="right" vertical="top"/>
      <protection locked="0" hidden="1"/>
    </xf>
    <xf numFmtId="4" fontId="2" fillId="3" borderId="1" xfId="0" applyNumberFormat="1" applyFont="1" applyFill="1" applyBorder="1" applyAlignment="1" applyProtection="1">
      <alignment horizontal="right" vertical="top"/>
      <protection hidden="1"/>
    </xf>
    <xf numFmtId="0" fontId="3" fillId="0" borderId="0" xfId="0" applyFont="1" applyFill="1" applyBorder="1" applyAlignment="1" applyProtection="1">
      <alignment horizontal="right" vertical="top"/>
      <protection hidden="1"/>
    </xf>
    <xf numFmtId="4" fontId="2" fillId="0" borderId="1" xfId="0" applyNumberFormat="1" applyFont="1" applyBorder="1" applyAlignment="1" applyProtection="1">
      <alignment horizontal="right" vertical="top"/>
      <protection hidden="1"/>
    </xf>
    <xf numFmtId="0" fontId="2" fillId="0" borderId="0" xfId="0" applyFont="1" applyFill="1" applyBorder="1" applyAlignment="1" applyProtection="1">
      <alignment horizontal="right" vertical="top"/>
      <protection hidden="1"/>
    </xf>
    <xf numFmtId="4" fontId="3" fillId="5" borderId="1" xfId="0" applyNumberFormat="1" applyFont="1" applyFill="1" applyBorder="1" applyAlignment="1" applyProtection="1">
      <alignment horizontal="right" vertical="top"/>
      <protection hidden="1"/>
    </xf>
    <xf numFmtId="4" fontId="3" fillId="2" borderId="1" xfId="0" applyNumberFormat="1" applyFont="1" applyFill="1" applyBorder="1" applyAlignment="1" applyProtection="1">
      <alignment horizontal="right" vertical="top"/>
      <protection hidden="1"/>
    </xf>
    <xf numFmtId="0" fontId="0" fillId="2" borderId="3" xfId="0" applyFont="1" applyFill="1" applyBorder="1" applyAlignment="1" applyProtection="1">
      <alignment horizontal="right" vertical="top"/>
      <protection hidden="1"/>
    </xf>
    <xf numFmtId="4" fontId="2" fillId="2" borderId="1" xfId="0" applyNumberFormat="1" applyFont="1" applyFill="1" applyBorder="1" applyAlignment="1" applyProtection="1">
      <alignment horizontal="right" vertical="top"/>
      <protection hidden="1"/>
    </xf>
    <xf numFmtId="4" fontId="2" fillId="0" borderId="1" xfId="0" applyNumberFormat="1" applyFont="1" applyBorder="1" applyAlignment="1" applyProtection="1">
      <alignment horizontal="right" vertical="top"/>
      <protection locked="0" hidden="1"/>
    </xf>
    <xf numFmtId="0" fontId="3" fillId="2" borderId="1" xfId="0" applyFont="1" applyFill="1" applyBorder="1" applyAlignment="1" applyProtection="1">
      <alignment horizontal="right" vertical="top"/>
      <protection locked="0" hidden="1"/>
    </xf>
    <xf numFmtId="0" fontId="2" fillId="0" borderId="1" xfId="0" applyFont="1" applyFill="1" applyBorder="1" applyAlignment="1" applyProtection="1">
      <alignment horizontal="right" vertical="top"/>
      <protection locked="0" hidden="1"/>
    </xf>
    <xf numFmtId="4" fontId="10" fillId="0" borderId="1" xfId="0" applyNumberFormat="1" applyFont="1" applyBorder="1" applyAlignment="1" applyProtection="1">
      <alignment horizontal="right" vertical="top"/>
      <protection locked="0" hidden="1"/>
    </xf>
    <xf numFmtId="4" fontId="3" fillId="2" borderId="1" xfId="0" applyNumberFormat="1" applyFont="1" applyFill="1" applyBorder="1" applyAlignment="1" applyProtection="1">
      <alignment horizontal="right" vertical="top"/>
      <protection locked="0" hidden="1"/>
    </xf>
    <xf numFmtId="0" fontId="10" fillId="0" borderId="1" xfId="0" applyFont="1" applyBorder="1" applyAlignment="1" applyProtection="1">
      <alignment horizontal="right" vertical="top"/>
      <protection locked="0" hidden="1"/>
    </xf>
    <xf numFmtId="4" fontId="2" fillId="3" borderId="1" xfId="0" applyNumberFormat="1" applyFont="1" applyFill="1" applyBorder="1" applyAlignment="1" applyProtection="1">
      <alignment horizontal="right" vertical="top"/>
      <protection locked="0" hidden="1"/>
    </xf>
    <xf numFmtId="0" fontId="2" fillId="0" borderId="0" xfId="0" applyFont="1" applyAlignment="1" applyProtection="1">
      <alignment horizontal="right" vertical="top"/>
      <protection locked="0"/>
    </xf>
    <xf numFmtId="0" fontId="3" fillId="0" borderId="0" xfId="0" applyFont="1" applyAlignment="1" applyProtection="1">
      <alignment horizontal="left" vertical="top"/>
      <protection hidden="1"/>
    </xf>
    <xf numFmtId="0" fontId="2" fillId="0" borderId="0" xfId="0" applyFont="1" applyBorder="1" applyAlignment="1" applyProtection="1">
      <alignment horizontal="left" vertical="top"/>
      <protection locked="0" hidden="1"/>
    </xf>
    <xf numFmtId="0" fontId="2" fillId="0" borderId="0" xfId="0" applyFont="1" applyAlignment="1" applyProtection="1">
      <alignment horizontal="left" vertical="top"/>
      <protection hidden="1"/>
    </xf>
    <xf numFmtId="0" fontId="3" fillId="2" borderId="1" xfId="0" applyFont="1" applyFill="1" applyBorder="1" applyAlignment="1" applyProtection="1">
      <alignment horizontal="left" vertical="top"/>
      <protection hidden="1"/>
    </xf>
    <xf numFmtId="0" fontId="2" fillId="0" borderId="1" xfId="0" applyFont="1" applyBorder="1" applyAlignment="1" applyProtection="1">
      <alignment horizontal="left" vertical="top"/>
      <protection hidden="1"/>
    </xf>
    <xf numFmtId="0" fontId="2" fillId="0" borderId="1" xfId="0" applyFont="1" applyBorder="1" applyAlignment="1" applyProtection="1">
      <alignment horizontal="left" vertical="top" wrapText="1"/>
      <protection hidden="1"/>
    </xf>
    <xf numFmtId="4" fontId="2" fillId="0" borderId="1" xfId="0" applyNumberFormat="1" applyFont="1" applyBorder="1" applyAlignment="1" applyProtection="1">
      <alignment horizontal="left" vertical="top"/>
      <protection locked="0" hidden="1"/>
    </xf>
    <xf numFmtId="4" fontId="2" fillId="3" borderId="1" xfId="0" applyNumberFormat="1" applyFont="1" applyFill="1" applyBorder="1" applyAlignment="1" applyProtection="1">
      <alignment horizontal="left" vertical="top"/>
      <protection hidden="1"/>
    </xf>
    <xf numFmtId="4" fontId="2" fillId="0" borderId="0" xfId="0" applyNumberFormat="1" applyFont="1" applyFill="1" applyBorder="1" applyAlignment="1" applyProtection="1">
      <alignment horizontal="left" vertical="top"/>
      <protection hidden="1"/>
    </xf>
    <xf numFmtId="0" fontId="4" fillId="0" borderId="0" xfId="0" applyFont="1" applyAlignment="1" applyProtection="1">
      <alignment horizontal="left" vertical="top"/>
      <protection hidden="1"/>
    </xf>
    <xf numFmtId="0" fontId="0" fillId="2" borderId="3" xfId="0" applyFont="1" applyFill="1" applyBorder="1" applyAlignment="1" applyProtection="1">
      <alignment horizontal="left" vertical="top"/>
      <protection hidden="1"/>
    </xf>
    <xf numFmtId="0" fontId="2" fillId="0" borderId="0" xfId="0" applyFont="1" applyAlignment="1" applyProtection="1">
      <alignment horizontal="left" vertical="top"/>
      <protection locked="0" hidden="1"/>
    </xf>
    <xf numFmtId="0" fontId="2" fillId="0" borderId="1" xfId="0" applyFont="1" applyBorder="1" applyAlignment="1" applyProtection="1">
      <alignment horizontal="left" vertical="top"/>
      <protection locked="0" hidden="1"/>
    </xf>
    <xf numFmtId="0" fontId="2" fillId="0" borderId="1" xfId="0" applyFont="1" applyBorder="1" applyAlignment="1" applyProtection="1">
      <alignment horizontal="left" vertical="top" wrapText="1"/>
      <protection locked="0" hidden="1"/>
    </xf>
    <xf numFmtId="0" fontId="2" fillId="0" borderId="2" xfId="0" applyFont="1" applyBorder="1" applyAlignment="1" applyProtection="1">
      <alignment horizontal="left" vertical="top" wrapText="1"/>
      <protection locked="0" hidden="1"/>
    </xf>
    <xf numFmtId="0" fontId="3" fillId="2" borderId="1" xfId="0" applyFont="1" applyFill="1" applyBorder="1" applyAlignment="1" applyProtection="1">
      <alignment horizontal="left" vertical="top"/>
      <protection locked="0" hidden="1"/>
    </xf>
    <xf numFmtId="0" fontId="2" fillId="0" borderId="1" xfId="0" applyFont="1" applyFill="1" applyBorder="1" applyAlignment="1" applyProtection="1">
      <alignment horizontal="left" vertical="top"/>
      <protection locked="0" hidden="1"/>
    </xf>
    <xf numFmtId="0" fontId="10" fillId="0" borderId="1" xfId="0" applyFont="1" applyBorder="1" applyAlignment="1" applyProtection="1">
      <alignment horizontal="left" vertical="top" wrapText="1"/>
      <protection locked="0" hidden="1"/>
    </xf>
    <xf numFmtId="0" fontId="2" fillId="0" borderId="0" xfId="0" applyFont="1" applyAlignment="1" applyProtection="1">
      <alignment horizontal="left" vertical="top"/>
      <protection locked="0"/>
    </xf>
    <xf numFmtId="0" fontId="3" fillId="2" borderId="1" xfId="0" applyFont="1" applyFill="1" applyBorder="1" applyAlignment="1" applyProtection="1">
      <alignment horizontal="right" vertical="top" wrapText="1"/>
      <protection hidden="1"/>
    </xf>
    <xf numFmtId="4" fontId="2" fillId="0" borderId="1" xfId="0" applyNumberFormat="1" applyFont="1" applyBorder="1" applyAlignment="1" applyProtection="1">
      <alignment horizontal="left" vertical="top" wrapText="1"/>
      <protection locked="0" hidden="1"/>
    </xf>
    <xf numFmtId="0" fontId="4" fillId="0" borderId="0" xfId="0" applyFont="1" applyBorder="1" applyAlignment="1" applyProtection="1">
      <alignment wrapText="1"/>
      <protection hidden="1"/>
    </xf>
    <xf numFmtId="14" fontId="2" fillId="0" borderId="0" xfId="0" applyNumberFormat="1" applyFont="1" applyBorder="1" applyAlignment="1" applyProtection="1">
      <alignment horizontal="left" vertical="top"/>
      <protection locked="0"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0" fontId="3" fillId="2" borderId="3" xfId="0" applyFont="1" applyFill="1" applyBorder="1" applyAlignment="1" applyProtection="1">
      <alignment horizontal="center"/>
      <protection hidden="1"/>
    </xf>
    <xf numFmtId="4" fontId="2" fillId="0" borderId="0" xfId="0" applyNumberFormat="1" applyFont="1" applyBorder="1" applyProtection="1">
      <protection locked="0" hidden="1"/>
    </xf>
    <xf numFmtId="0" fontId="2" fillId="0" borderId="0" xfId="0" applyFont="1" applyBorder="1"/>
    <xf numFmtId="0" fontId="12" fillId="0" borderId="0" xfId="0" applyFont="1"/>
    <xf numFmtId="4" fontId="3" fillId="2" borderId="1" xfId="0" applyNumberFormat="1" applyFont="1" applyFill="1" applyBorder="1" applyProtection="1">
      <protection locked="0" hidden="1"/>
    </xf>
    <xf numFmtId="0" fontId="3" fillId="2" borderId="4" xfId="0" applyFont="1" applyFill="1" applyBorder="1" applyAlignment="1" applyProtection="1">
      <protection hidden="1"/>
    </xf>
    <xf numFmtId="4" fontId="10" fillId="6" borderId="1" xfId="0" applyNumberFormat="1" applyFont="1" applyFill="1" applyBorder="1" applyProtection="1">
      <protection hidden="1"/>
    </xf>
    <xf numFmtId="9" fontId="3" fillId="2" borderId="6" xfId="0" applyNumberFormat="1" applyFont="1" applyFill="1" applyBorder="1" applyAlignment="1" applyProtection="1">
      <alignment horizontal="center" vertical="center"/>
      <protection hidden="1"/>
    </xf>
    <xf numFmtId="9" fontId="3" fillId="2" borderId="1" xfId="0" applyNumberFormat="1" applyFont="1" applyFill="1" applyBorder="1" applyAlignment="1" applyProtection="1">
      <alignment horizontal="left" wrapText="1"/>
      <protection hidden="1"/>
    </xf>
    <xf numFmtId="9" fontId="3" fillId="2" borderId="1" xfId="0" applyNumberFormat="1" applyFont="1" applyFill="1" applyBorder="1" applyAlignment="1" applyProtection="1">
      <alignment horizontal="center" vertical="center" wrapText="1"/>
      <protection hidden="1"/>
    </xf>
    <xf numFmtId="9" fontId="3" fillId="2" borderId="6" xfId="0" applyNumberFormat="1" applyFont="1" applyFill="1" applyBorder="1" applyAlignment="1" applyProtection="1">
      <alignment horizontal="left" wrapText="1"/>
      <protection hidden="1"/>
    </xf>
    <xf numFmtId="4" fontId="2" fillId="0" borderId="1" xfId="0" applyNumberFormat="1" applyFont="1" applyFill="1" applyBorder="1" applyProtection="1">
      <protection hidden="1"/>
    </xf>
    <xf numFmtId="0" fontId="0" fillId="0" borderId="0" xfId="0" applyFont="1"/>
    <xf numFmtId="0" fontId="0" fillId="0" borderId="10" xfId="0" applyBorder="1"/>
    <xf numFmtId="2" fontId="3" fillId="0" borderId="1" xfId="0" applyNumberFormat="1" applyFont="1" applyFill="1" applyBorder="1" applyAlignment="1">
      <alignment vertical="center" wrapText="1"/>
    </xf>
    <xf numFmtId="0" fontId="2" fillId="0" borderId="0" xfId="0" applyFont="1" applyBorder="1" applyProtection="1">
      <protection locked="0" hidden="1"/>
    </xf>
    <xf numFmtId="14" fontId="2" fillId="0" borderId="0" xfId="0" applyNumberFormat="1" applyFont="1" applyProtection="1">
      <protection locked="0" hidden="1"/>
    </xf>
    <xf numFmtId="0" fontId="2" fillId="0" borderId="1" xfId="0" applyNumberFormat="1" applyFont="1" applyBorder="1" applyProtection="1">
      <protection locked="0" hidden="1"/>
    </xf>
    <xf numFmtId="0" fontId="2" fillId="0" borderId="0" xfId="0" applyFont="1" applyBorder="1" applyAlignment="1" applyProtection="1">
      <alignment horizontal="left" vertical="top" wrapText="1"/>
      <protection locked="0" hidden="1"/>
    </xf>
    <xf numFmtId="4" fontId="2" fillId="7" borderId="1" xfId="0" applyNumberFormat="1" applyFont="1" applyFill="1" applyBorder="1" applyProtection="1">
      <protection locked="0" hidden="1"/>
    </xf>
    <xf numFmtId="1" fontId="2" fillId="0" borderId="1" xfId="0" applyNumberFormat="1" applyFont="1" applyBorder="1" applyProtection="1">
      <protection locked="0" hidden="1"/>
    </xf>
    <xf numFmtId="0" fontId="2" fillId="0" borderId="0" xfId="0" applyFont="1" applyBorder="1" applyAlignment="1" applyProtection="1">
      <alignment vertical="top"/>
      <protection locked="0" hidden="1"/>
    </xf>
    <xf numFmtId="0" fontId="10" fillId="0" borderId="0" xfId="0" applyFont="1" applyBorder="1" applyAlignment="1" applyProtection="1">
      <alignment horizontal="left" vertical="top" wrapText="1"/>
      <protection locked="0" hidden="1"/>
    </xf>
    <xf numFmtId="4" fontId="2" fillId="0" borderId="0" xfId="0" applyNumberFormat="1" applyFont="1" applyProtection="1">
      <protection locked="0" hidden="1"/>
    </xf>
    <xf numFmtId="0" fontId="10" fillId="0" borderId="0" xfId="0" applyFont="1" applyProtection="1">
      <protection locked="0" hidden="1"/>
    </xf>
    <xf numFmtId="14" fontId="2" fillId="0" borderId="11" xfId="0" applyNumberFormat="1" applyFont="1" applyFill="1" applyBorder="1" applyProtection="1">
      <protection locked="0" hidden="1"/>
    </xf>
    <xf numFmtId="2" fontId="2" fillId="0" borderId="0" xfId="0" applyNumberFormat="1" applyFont="1"/>
    <xf numFmtId="2" fontId="2" fillId="0" borderId="1" xfId="0" applyNumberFormat="1" applyFont="1" applyBorder="1" applyProtection="1">
      <protection locked="0" hidden="1"/>
    </xf>
    <xf numFmtId="2" fontId="3" fillId="2" borderId="1" xfId="0" applyNumberFormat="1" applyFont="1" applyFill="1" applyBorder="1" applyProtection="1">
      <protection locked="0" hidden="1"/>
    </xf>
    <xf numFmtId="2" fontId="3" fillId="2" borderId="1" xfId="0" applyNumberFormat="1" applyFont="1" applyFill="1" applyBorder="1"/>
    <xf numFmtId="2" fontId="2" fillId="0" borderId="0" xfId="0" applyNumberFormat="1" applyFont="1" applyProtection="1">
      <protection locked="0" hidden="1"/>
    </xf>
    <xf numFmtId="0" fontId="10" fillId="0" borderId="1" xfId="0" applyFont="1" applyBorder="1" applyProtection="1">
      <protection locked="0" hidden="1"/>
    </xf>
    <xf numFmtId="2" fontId="2" fillId="0" borderId="1" xfId="0" applyNumberFormat="1" applyFont="1" applyFill="1" applyBorder="1" applyAlignment="1">
      <alignment vertical="center" wrapText="1"/>
    </xf>
    <xf numFmtId="14" fontId="2" fillId="8" borderId="1" xfId="0" applyNumberFormat="1" applyFont="1" applyFill="1" applyBorder="1" applyProtection="1">
      <protection locked="0" hidden="1"/>
    </xf>
    <xf numFmtId="0" fontId="4" fillId="0" borderId="10" xfId="0" applyFont="1" applyBorder="1" applyAlignment="1" applyProtection="1">
      <alignment horizontal="left"/>
      <protection hidden="1"/>
    </xf>
    <xf numFmtId="0" fontId="3" fillId="3" borderId="2" xfId="0" applyFont="1" applyFill="1" applyBorder="1" applyAlignment="1" applyProtection="1">
      <alignment horizontal="center"/>
      <protection hidden="1"/>
    </xf>
    <xf numFmtId="0" fontId="3" fillId="3" borderId="4" xfId="0" applyFont="1" applyFill="1" applyBorder="1" applyAlignment="1" applyProtection="1">
      <alignment horizontal="center"/>
      <protection hidden="1"/>
    </xf>
    <xf numFmtId="0" fontId="9" fillId="0" borderId="10" xfId="1" applyFont="1" applyBorder="1" applyAlignment="1" applyProtection="1">
      <alignment horizontal="left"/>
      <protection hidden="1"/>
    </xf>
    <xf numFmtId="0" fontId="3" fillId="2" borderId="2" xfId="0" applyFont="1" applyFill="1" applyBorder="1" applyAlignment="1" applyProtection="1">
      <protection hidden="1"/>
    </xf>
    <xf numFmtId="0" fontId="0" fillId="2" borderId="3" xfId="0" applyFill="1" applyBorder="1" applyAlignment="1" applyProtection="1">
      <protection hidden="1"/>
    </xf>
    <xf numFmtId="0" fontId="0" fillId="2" borderId="4" xfId="0" applyFill="1" applyBorder="1" applyAlignment="1" applyProtection="1">
      <protection hidden="1"/>
    </xf>
    <xf numFmtId="0" fontId="1" fillId="2" borderId="4" xfId="0" applyFont="1" applyFill="1" applyBorder="1" applyAlignment="1" applyProtection="1">
      <protection hidden="1"/>
    </xf>
    <xf numFmtId="0" fontId="3" fillId="5" borderId="2" xfId="0" applyFont="1" applyFill="1" applyBorder="1" applyAlignment="1" applyProtection="1">
      <protection hidden="1"/>
    </xf>
    <xf numFmtId="0" fontId="1" fillId="5" borderId="4" xfId="0" applyFont="1" applyFill="1" applyBorder="1" applyAlignment="1" applyProtection="1">
      <protection hidden="1"/>
    </xf>
    <xf numFmtId="0" fontId="1" fillId="2" borderId="3" xfId="0" applyFont="1" applyFill="1" applyBorder="1" applyAlignment="1" applyProtection="1">
      <protection hidden="1"/>
    </xf>
    <xf numFmtId="0" fontId="3" fillId="3" borderId="2" xfId="0" applyFont="1" applyFill="1" applyBorder="1" applyAlignment="1" applyProtection="1">
      <protection hidden="1"/>
    </xf>
    <xf numFmtId="0" fontId="0" fillId="3" borderId="3" xfId="0" applyFont="1" applyFill="1" applyBorder="1" applyAlignment="1" applyProtection="1">
      <protection hidden="1"/>
    </xf>
    <xf numFmtId="0" fontId="0" fillId="3" borderId="4" xfId="0" applyFont="1" applyFill="1" applyBorder="1" applyAlignment="1" applyProtection="1">
      <protection hidden="1"/>
    </xf>
    <xf numFmtId="0" fontId="3" fillId="3" borderId="2" xfId="0" applyFont="1" applyFill="1" applyBorder="1" applyAlignment="1" applyProtection="1">
      <protection locked="0" hidden="1"/>
    </xf>
    <xf numFmtId="0" fontId="0" fillId="3" borderId="3" xfId="0" applyFont="1" applyFill="1" applyBorder="1" applyAlignment="1" applyProtection="1">
      <protection locked="0" hidden="1"/>
    </xf>
    <xf numFmtId="0" fontId="0" fillId="3" borderId="4" xfId="0" applyFont="1" applyFill="1" applyBorder="1" applyAlignment="1" applyProtection="1">
      <protection locked="0" hidden="1"/>
    </xf>
    <xf numFmtId="0" fontId="3" fillId="2" borderId="5"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3" fillId="2" borderId="14" xfId="0" applyFont="1" applyFill="1" applyBorder="1" applyAlignment="1" applyProtection="1">
      <alignment horizontal="center" vertical="center"/>
      <protection hidden="1"/>
    </xf>
    <xf numFmtId="0" fontId="3" fillId="2" borderId="15" xfId="0" applyFont="1" applyFill="1" applyBorder="1" applyAlignment="1" applyProtection="1">
      <alignment horizontal="center" vertical="center"/>
      <protection hidden="1"/>
    </xf>
    <xf numFmtId="9" fontId="3" fillId="2" borderId="2" xfId="0" applyNumberFormat="1" applyFont="1" applyFill="1" applyBorder="1" applyAlignment="1" applyProtection="1">
      <alignment horizontal="center"/>
      <protection hidden="1"/>
    </xf>
    <xf numFmtId="9" fontId="3" fillId="2" borderId="4" xfId="0" applyNumberFormat="1" applyFont="1" applyFill="1" applyBorder="1" applyAlignment="1" applyProtection="1">
      <alignment horizontal="center"/>
      <protection hidden="1"/>
    </xf>
    <xf numFmtId="0" fontId="3" fillId="2" borderId="2" xfId="0" applyFont="1" applyFill="1" applyBorder="1" applyAlignment="1" applyProtection="1">
      <alignment horizontal="center"/>
      <protection hidden="1"/>
    </xf>
    <xf numFmtId="0" fontId="3" fillId="2" borderId="3" xfId="0" applyFont="1" applyFill="1" applyBorder="1" applyAlignment="1" applyProtection="1">
      <alignment horizontal="center"/>
      <protection hidden="1"/>
    </xf>
    <xf numFmtId="9" fontId="3" fillId="2" borderId="5" xfId="0" applyNumberFormat="1" applyFont="1" applyFill="1" applyBorder="1" applyAlignment="1" applyProtection="1">
      <alignment horizontal="center" vertical="center"/>
      <protection hidden="1"/>
    </xf>
    <xf numFmtId="9" fontId="3" fillId="2" borderId="6" xfId="0" applyNumberFormat="1" applyFont="1" applyFill="1" applyBorder="1" applyAlignment="1" applyProtection="1">
      <alignment horizontal="center" vertical="center"/>
      <protection hidden="1"/>
    </xf>
    <xf numFmtId="9" fontId="3" fillId="2" borderId="5" xfId="0" applyNumberFormat="1" applyFont="1" applyFill="1" applyBorder="1" applyAlignment="1" applyProtection="1">
      <alignment horizontal="center" wrapText="1"/>
      <protection hidden="1"/>
    </xf>
    <xf numFmtId="9" fontId="3" fillId="2" borderId="6" xfId="0" applyNumberFormat="1" applyFont="1" applyFill="1" applyBorder="1" applyAlignment="1" applyProtection="1">
      <alignment horizontal="center" wrapText="1"/>
      <protection hidden="1"/>
    </xf>
    <xf numFmtId="9" fontId="3" fillId="2" borderId="5" xfId="0" applyNumberFormat="1" applyFont="1" applyFill="1" applyBorder="1" applyAlignment="1" applyProtection="1">
      <alignment horizontal="center"/>
      <protection hidden="1"/>
    </xf>
    <xf numFmtId="9" fontId="3" fillId="2" borderId="6" xfId="0" applyNumberFormat="1"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3" fillId="2" borderId="5" xfId="0" applyFont="1" applyFill="1" applyBorder="1" applyAlignment="1" applyProtection="1">
      <alignment horizontal="center" wrapText="1"/>
      <protection hidden="1"/>
    </xf>
    <xf numFmtId="0" fontId="3" fillId="2" borderId="6" xfId="0" applyFont="1" applyFill="1" applyBorder="1" applyAlignment="1" applyProtection="1">
      <alignment horizontal="center" wrapText="1"/>
      <protection hidden="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5" xfId="0" applyFont="1" applyFill="1" applyBorder="1" applyAlignment="1">
      <alignment horizontal="center"/>
    </xf>
    <xf numFmtId="0" fontId="3" fillId="2" borderId="6" xfId="0" applyFont="1" applyFill="1" applyBorder="1" applyAlignment="1">
      <alignment horizontal="center"/>
    </xf>
    <xf numFmtId="0" fontId="3" fillId="3" borderId="2" xfId="0" applyFont="1" applyFill="1" applyBorder="1" applyAlignment="1"/>
    <xf numFmtId="0" fontId="1" fillId="3" borderId="4" xfId="0" applyFont="1" applyFill="1" applyBorder="1" applyAlignment="1"/>
    <xf numFmtId="0" fontId="4" fillId="0" borderId="10" xfId="0" applyFont="1" applyBorder="1" applyAlignment="1" applyProtection="1">
      <alignment horizontal="left"/>
      <protection locked="0"/>
    </xf>
    <xf numFmtId="0" fontId="3" fillId="2" borderId="1" xfId="0" applyFont="1" applyFill="1" applyBorder="1" applyAlignment="1"/>
    <xf numFmtId="0" fontId="1" fillId="2" borderId="1" xfId="0" applyFont="1" applyFill="1" applyBorder="1" applyAlignment="1"/>
    <xf numFmtId="0" fontId="3" fillId="2" borderId="1" xfId="0" applyFont="1" applyFill="1" applyBorder="1" applyAlignment="1">
      <alignment horizontal="center"/>
    </xf>
    <xf numFmtId="2" fontId="3" fillId="2" borderId="1" xfId="0" applyNumberFormat="1" applyFont="1" applyFill="1" applyBorder="1" applyAlignment="1">
      <alignment horizontal="center" vertical="center"/>
    </xf>
    <xf numFmtId="0" fontId="3" fillId="2" borderId="7" xfId="0" applyFont="1" applyFill="1" applyBorder="1" applyAlignment="1">
      <alignment horizontal="center" wrapText="1"/>
    </xf>
    <xf numFmtId="0" fontId="3" fillId="2" borderId="8" xfId="0" applyFont="1" applyFill="1" applyBorder="1" applyAlignment="1">
      <alignment horizontal="center" wrapText="1"/>
    </xf>
    <xf numFmtId="0" fontId="3" fillId="2" borderId="9" xfId="0" applyFont="1" applyFill="1" applyBorder="1" applyAlignment="1">
      <alignment horizontal="center" wrapText="1"/>
    </xf>
    <xf numFmtId="0" fontId="3" fillId="2" borderId="2" xfId="0" applyFont="1" applyFill="1" applyBorder="1" applyAlignment="1">
      <alignment horizontal="left"/>
    </xf>
    <xf numFmtId="0" fontId="3" fillId="2" borderId="3" xfId="0" applyFont="1" applyFill="1" applyBorder="1" applyAlignment="1">
      <alignment horizontal="left"/>
    </xf>
    <xf numFmtId="0" fontId="3" fillId="2" borderId="4" xfId="0" applyFont="1" applyFill="1" applyBorder="1" applyAlignment="1">
      <alignment horizontal="left"/>
    </xf>
    <xf numFmtId="0" fontId="3" fillId="2" borderId="1" xfId="0" applyFont="1" applyFill="1" applyBorder="1" applyAlignment="1">
      <alignment horizontal="center" vertical="center"/>
    </xf>
    <xf numFmtId="0" fontId="3" fillId="2" borderId="2" xfId="0" applyFont="1" applyFill="1" applyBorder="1" applyAlignment="1"/>
    <xf numFmtId="0" fontId="3" fillId="2" borderId="3" xfId="0" applyFont="1" applyFill="1" applyBorder="1" applyAlignment="1"/>
    <xf numFmtId="0" fontId="3" fillId="2" borderId="4" xfId="0" applyFont="1" applyFill="1" applyBorder="1" applyAlignment="1"/>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 xfId="0" applyFont="1" applyFill="1" applyBorder="1" applyAlignment="1">
      <alignment horizontal="center" wrapText="1"/>
    </xf>
    <xf numFmtId="0" fontId="3" fillId="2" borderId="3" xfId="0" applyFont="1" applyFill="1" applyBorder="1" applyAlignment="1">
      <alignment horizontal="center" wrapText="1"/>
    </xf>
    <xf numFmtId="0" fontId="3" fillId="2" borderId="4" xfId="0" applyFont="1" applyFill="1" applyBorder="1" applyAlignment="1">
      <alignment horizontal="center" wrapText="1"/>
    </xf>
  </cellXfs>
  <cellStyles count="2">
    <cellStyle name="Hüperlink" xfId="1" builtinId="8"/>
    <cellStyle name="Normaallaad" xfId="0" builtinId="0"/>
  </cellStyles>
  <dxfs count="46">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ont>
        <b/>
        <i/>
        <color theme="0"/>
      </font>
      <fill>
        <patternFill>
          <bgColor rgb="FFFF0000"/>
        </patternFill>
      </fill>
    </dxf>
    <dxf>
      <font>
        <b/>
        <i val="0"/>
        <color theme="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ill>
        <patternFill>
          <bgColor theme="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b/>
        <i val="0"/>
        <color theme="0"/>
      </font>
      <fill>
        <patternFill>
          <bgColor rgb="FFFF0000"/>
        </patternFill>
      </fill>
    </dxf>
    <dxf>
      <font>
        <b/>
        <i val="0"/>
        <color theme="0"/>
      </font>
      <fill>
        <patternFill>
          <bgColor rgb="FFFF0000"/>
        </patternFill>
      </fill>
    </dxf>
    <dxf>
      <font>
        <b val="0"/>
        <i val="0"/>
        <color auto="1"/>
      </font>
      <fill>
        <patternFill>
          <bgColor rgb="FFFFC000"/>
        </patternFill>
      </fill>
    </dxf>
    <dxf>
      <font>
        <color rgb="FFFF0000"/>
      </font>
    </dxf>
  </dxfs>
  <tableStyles count="0" defaultTableStyle="TableStyleMedium2" defaultPivotStyle="PivotStyleLight16"/>
  <colors>
    <mruColors>
      <color rgb="FFFF7C80"/>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2</xdr:col>
      <xdr:colOff>1735666</xdr:colOff>
      <xdr:row>5</xdr:row>
      <xdr:rowOff>52917</xdr:rowOff>
    </xdr:from>
    <xdr:to>
      <xdr:col>2</xdr:col>
      <xdr:colOff>2971450</xdr:colOff>
      <xdr:row>7</xdr:row>
      <xdr:rowOff>86536</xdr:rowOff>
    </xdr:to>
    <xdr:pic>
      <xdr:nvPicPr>
        <xdr:cNvPr id="4" name="Picture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5416" y="1058334"/>
          <a:ext cx="1235784" cy="837952"/>
        </a:xfrm>
        <a:prstGeom prst="rect">
          <a:avLst/>
        </a:prstGeom>
      </xdr:spPr>
    </xdr:pic>
    <xdr:clientData/>
  </xdr:twoCellAnchor>
  <xdr:twoCellAnchor editAs="oneCell">
    <xdr:from>
      <xdr:col>2</xdr:col>
      <xdr:colOff>3249083</xdr:colOff>
      <xdr:row>5</xdr:row>
      <xdr:rowOff>44823</xdr:rowOff>
    </xdr:from>
    <xdr:to>
      <xdr:col>4</xdr:col>
      <xdr:colOff>95871</xdr:colOff>
      <xdr:row>7</xdr:row>
      <xdr:rowOff>48534</xdr:rowOff>
    </xdr:to>
    <xdr:pic>
      <xdr:nvPicPr>
        <xdr:cNvPr id="5" name="Picture 4"/>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598833" y="1050240"/>
          <a:ext cx="1672788" cy="8080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228600</xdr:colOff>
      <xdr:row>2</xdr:row>
      <xdr:rowOff>95250</xdr:rowOff>
    </xdr:from>
    <xdr:to>
      <xdr:col>15</xdr:col>
      <xdr:colOff>598416</xdr:colOff>
      <xdr:row>6</xdr:row>
      <xdr:rowOff>66675</xdr:rowOff>
    </xdr:to>
    <xdr:pic>
      <xdr:nvPicPr>
        <xdr:cNvPr id="6" name="Picture 5"/>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68575" y="495300"/>
          <a:ext cx="1208016" cy="771525"/>
        </a:xfrm>
        <a:prstGeom prst="rect">
          <a:avLst/>
        </a:prstGeom>
      </xdr:spPr>
    </xdr:pic>
    <xdr:clientData/>
  </xdr:twoCellAnchor>
  <xdr:twoCellAnchor editAs="oneCell">
    <xdr:from>
      <xdr:col>11</xdr:col>
      <xdr:colOff>161925</xdr:colOff>
      <xdr:row>2</xdr:row>
      <xdr:rowOff>95250</xdr:rowOff>
    </xdr:from>
    <xdr:to>
      <xdr:col>12</xdr:col>
      <xdr:colOff>714374</xdr:colOff>
      <xdr:row>6</xdr:row>
      <xdr:rowOff>66778</xdr:rowOff>
    </xdr:to>
    <xdr:pic>
      <xdr:nvPicPr>
        <xdr:cNvPr id="8" name="Picture 7"/>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92050" y="495300"/>
          <a:ext cx="1457324" cy="771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638175</xdr:colOff>
      <xdr:row>3</xdr:row>
      <xdr:rowOff>1</xdr:rowOff>
    </xdr:from>
    <xdr:to>
      <xdr:col>8</xdr:col>
      <xdr:colOff>1028699</xdr:colOff>
      <xdr:row>6</xdr:row>
      <xdr:rowOff>171554</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144250" y="600076"/>
          <a:ext cx="1600199" cy="771628"/>
        </a:xfrm>
        <a:prstGeom prst="rect">
          <a:avLst/>
        </a:prstGeom>
      </xdr:spPr>
    </xdr:pic>
    <xdr:clientData/>
  </xdr:twoCellAnchor>
  <xdr:twoCellAnchor editAs="oneCell">
    <xdr:from>
      <xdr:col>9</xdr:col>
      <xdr:colOff>476250</xdr:colOff>
      <xdr:row>3</xdr:row>
      <xdr:rowOff>9525</xdr:rowOff>
    </xdr:from>
    <xdr:to>
      <xdr:col>10</xdr:col>
      <xdr:colOff>503166</xdr:colOff>
      <xdr:row>6</xdr:row>
      <xdr:rowOff>180975</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01675" y="609600"/>
          <a:ext cx="1255641" cy="771525"/>
        </a:xfrm>
        <a:prstGeom prst="rect">
          <a:avLst/>
        </a:prstGeom>
      </xdr:spPr>
    </xdr:pic>
    <xdr:clientData/>
  </xdr:twoCellAnchor>
</xdr:wsDr>
</file>

<file path=xl/theme/theme1.xml><?xml version="1.0" encoding="utf-8"?>
<a:theme xmlns:a="http://schemas.openxmlformats.org/drawingml/2006/main" name="Office'i kujundus">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70"/>
  <sheetViews>
    <sheetView topLeftCell="A34" zoomScale="90" zoomScaleNormal="90" workbookViewId="0">
      <selection activeCell="C63" sqref="C63"/>
    </sheetView>
  </sheetViews>
  <sheetFormatPr defaultRowHeight="15.75" x14ac:dyDescent="0.25"/>
  <cols>
    <col min="1" max="1" width="20.7109375" style="24" customWidth="1"/>
    <col min="2" max="2" width="39.85546875" style="137" customWidth="1"/>
    <col min="3" max="3" width="59.42578125" style="89" customWidth="1"/>
    <col min="4" max="4" width="13" style="118" customWidth="1"/>
    <col min="5" max="5" width="8.5703125" style="118" customWidth="1"/>
    <col min="6" max="6" width="10.5703125" style="118" customWidth="1"/>
    <col min="7" max="7" width="11.28515625" style="118" customWidth="1"/>
    <col min="8" max="252" width="9.140625" style="24"/>
    <col min="253" max="253" width="32.140625" style="24" bestFit="1" customWidth="1"/>
    <col min="254" max="254" width="21.42578125" style="24" bestFit="1" customWidth="1"/>
    <col min="255" max="255" width="11.5703125" style="24" bestFit="1" customWidth="1"/>
    <col min="256" max="256" width="12.28515625" style="24" bestFit="1" customWidth="1"/>
    <col min="257" max="257" width="10.5703125" style="24" bestFit="1" customWidth="1"/>
    <col min="258" max="259" width="9.140625" style="24"/>
    <col min="260" max="260" width="15.85546875" style="24" customWidth="1"/>
    <col min="261" max="508" width="9.140625" style="24"/>
    <col min="509" max="509" width="32.140625" style="24" bestFit="1" customWidth="1"/>
    <col min="510" max="510" width="21.42578125" style="24" bestFit="1" customWidth="1"/>
    <col min="511" max="511" width="11.5703125" style="24" bestFit="1" customWidth="1"/>
    <col min="512" max="512" width="12.28515625" style="24" bestFit="1" customWidth="1"/>
    <col min="513" max="513" width="10.5703125" style="24" bestFit="1" customWidth="1"/>
    <col min="514" max="515" width="9.140625" style="24"/>
    <col min="516" max="516" width="15.85546875" style="24" customWidth="1"/>
    <col min="517" max="764" width="9.140625" style="24"/>
    <col min="765" max="765" width="32.140625" style="24" bestFit="1" customWidth="1"/>
    <col min="766" max="766" width="21.42578125" style="24" bestFit="1" customWidth="1"/>
    <col min="767" max="767" width="11.5703125" style="24" bestFit="1" customWidth="1"/>
    <col min="768" max="768" width="12.28515625" style="24" bestFit="1" customWidth="1"/>
    <col min="769" max="769" width="10.5703125" style="24" bestFit="1" customWidth="1"/>
    <col min="770" max="771" width="9.140625" style="24"/>
    <col min="772" max="772" width="15.85546875" style="24" customWidth="1"/>
    <col min="773" max="1020" width="9.140625" style="24"/>
    <col min="1021" max="1021" width="32.140625" style="24" bestFit="1" customWidth="1"/>
    <col min="1022" max="1022" width="21.42578125" style="24" bestFit="1" customWidth="1"/>
    <col min="1023" max="1023" width="11.5703125" style="24" bestFit="1" customWidth="1"/>
    <col min="1024" max="1024" width="12.28515625" style="24" bestFit="1" customWidth="1"/>
    <col min="1025" max="1025" width="10.5703125" style="24" bestFit="1" customWidth="1"/>
    <col min="1026" max="1027" width="9.140625" style="24"/>
    <col min="1028" max="1028" width="15.85546875" style="24" customWidth="1"/>
    <col min="1029" max="1276" width="9.140625" style="24"/>
    <col min="1277" max="1277" width="32.140625" style="24" bestFit="1" customWidth="1"/>
    <col min="1278" max="1278" width="21.42578125" style="24" bestFit="1" customWidth="1"/>
    <col min="1279" max="1279" width="11.5703125" style="24" bestFit="1" customWidth="1"/>
    <col min="1280" max="1280" width="12.28515625" style="24" bestFit="1" customWidth="1"/>
    <col min="1281" max="1281" width="10.5703125" style="24" bestFit="1" customWidth="1"/>
    <col min="1282" max="1283" width="9.140625" style="24"/>
    <col min="1284" max="1284" width="15.85546875" style="24" customWidth="1"/>
    <col min="1285" max="1532" width="9.140625" style="24"/>
    <col min="1533" max="1533" width="32.140625" style="24" bestFit="1" customWidth="1"/>
    <col min="1534" max="1534" width="21.42578125" style="24" bestFit="1" customWidth="1"/>
    <col min="1535" max="1535" width="11.5703125" style="24" bestFit="1" customWidth="1"/>
    <col min="1536" max="1536" width="12.28515625" style="24" bestFit="1" customWidth="1"/>
    <col min="1537" max="1537" width="10.5703125" style="24" bestFit="1" customWidth="1"/>
    <col min="1538" max="1539" width="9.140625" style="24"/>
    <col min="1540" max="1540" width="15.85546875" style="24" customWidth="1"/>
    <col min="1541" max="1788" width="9.140625" style="24"/>
    <col min="1789" max="1789" width="32.140625" style="24" bestFit="1" customWidth="1"/>
    <col min="1790" max="1790" width="21.42578125" style="24" bestFit="1" customWidth="1"/>
    <col min="1791" max="1791" width="11.5703125" style="24" bestFit="1" customWidth="1"/>
    <col min="1792" max="1792" width="12.28515625" style="24" bestFit="1" customWidth="1"/>
    <col min="1793" max="1793" width="10.5703125" style="24" bestFit="1" customWidth="1"/>
    <col min="1794" max="1795" width="9.140625" style="24"/>
    <col min="1796" max="1796" width="15.85546875" style="24" customWidth="1"/>
    <col min="1797" max="2044" width="9.140625" style="24"/>
    <col min="2045" max="2045" width="32.140625" style="24" bestFit="1" customWidth="1"/>
    <col min="2046" max="2046" width="21.42578125" style="24" bestFit="1" customWidth="1"/>
    <col min="2047" max="2047" width="11.5703125" style="24" bestFit="1" customWidth="1"/>
    <col min="2048" max="2048" width="12.28515625" style="24" bestFit="1" customWidth="1"/>
    <col min="2049" max="2049" width="10.5703125" style="24" bestFit="1" customWidth="1"/>
    <col min="2050" max="2051" width="9.140625" style="24"/>
    <col min="2052" max="2052" width="15.85546875" style="24" customWidth="1"/>
    <col min="2053" max="2300" width="9.140625" style="24"/>
    <col min="2301" max="2301" width="32.140625" style="24" bestFit="1" customWidth="1"/>
    <col min="2302" max="2302" width="21.42578125" style="24" bestFit="1" customWidth="1"/>
    <col min="2303" max="2303" width="11.5703125" style="24" bestFit="1" customWidth="1"/>
    <col min="2304" max="2304" width="12.28515625" style="24" bestFit="1" customWidth="1"/>
    <col min="2305" max="2305" width="10.5703125" style="24" bestFit="1" customWidth="1"/>
    <col min="2306" max="2307" width="9.140625" style="24"/>
    <col min="2308" max="2308" width="15.85546875" style="24" customWidth="1"/>
    <col min="2309" max="2556" width="9.140625" style="24"/>
    <col min="2557" max="2557" width="32.140625" style="24" bestFit="1" customWidth="1"/>
    <col min="2558" max="2558" width="21.42578125" style="24" bestFit="1" customWidth="1"/>
    <col min="2559" max="2559" width="11.5703125" style="24" bestFit="1" customWidth="1"/>
    <col min="2560" max="2560" width="12.28515625" style="24" bestFit="1" customWidth="1"/>
    <col min="2561" max="2561" width="10.5703125" style="24" bestFit="1" customWidth="1"/>
    <col min="2562" max="2563" width="9.140625" style="24"/>
    <col min="2564" max="2564" width="15.85546875" style="24" customWidth="1"/>
    <col min="2565" max="2812" width="9.140625" style="24"/>
    <col min="2813" max="2813" width="32.140625" style="24" bestFit="1" customWidth="1"/>
    <col min="2814" max="2814" width="21.42578125" style="24" bestFit="1" customWidth="1"/>
    <col min="2815" max="2815" width="11.5703125" style="24" bestFit="1" customWidth="1"/>
    <col min="2816" max="2816" width="12.28515625" style="24" bestFit="1" customWidth="1"/>
    <col min="2817" max="2817" width="10.5703125" style="24" bestFit="1" customWidth="1"/>
    <col min="2818" max="2819" width="9.140625" style="24"/>
    <col min="2820" max="2820" width="15.85546875" style="24" customWidth="1"/>
    <col min="2821" max="3068" width="9.140625" style="24"/>
    <col min="3069" max="3069" width="32.140625" style="24" bestFit="1" customWidth="1"/>
    <col min="3070" max="3070" width="21.42578125" style="24" bestFit="1" customWidth="1"/>
    <col min="3071" max="3071" width="11.5703125" style="24" bestFit="1" customWidth="1"/>
    <col min="3072" max="3072" width="12.28515625" style="24" bestFit="1" customWidth="1"/>
    <col min="3073" max="3073" width="10.5703125" style="24" bestFit="1" customWidth="1"/>
    <col min="3074" max="3075" width="9.140625" style="24"/>
    <col min="3076" max="3076" width="15.85546875" style="24" customWidth="1"/>
    <col min="3077" max="3324" width="9.140625" style="24"/>
    <col min="3325" max="3325" width="32.140625" style="24" bestFit="1" customWidth="1"/>
    <col min="3326" max="3326" width="21.42578125" style="24" bestFit="1" customWidth="1"/>
    <col min="3327" max="3327" width="11.5703125" style="24" bestFit="1" customWidth="1"/>
    <col min="3328" max="3328" width="12.28515625" style="24" bestFit="1" customWidth="1"/>
    <col min="3329" max="3329" width="10.5703125" style="24" bestFit="1" customWidth="1"/>
    <col min="3330" max="3331" width="9.140625" style="24"/>
    <col min="3332" max="3332" width="15.85546875" style="24" customWidth="1"/>
    <col min="3333" max="3580" width="9.140625" style="24"/>
    <col min="3581" max="3581" width="32.140625" style="24" bestFit="1" customWidth="1"/>
    <col min="3582" max="3582" width="21.42578125" style="24" bestFit="1" customWidth="1"/>
    <col min="3583" max="3583" width="11.5703125" style="24" bestFit="1" customWidth="1"/>
    <col min="3584" max="3584" width="12.28515625" style="24" bestFit="1" customWidth="1"/>
    <col min="3585" max="3585" width="10.5703125" style="24" bestFit="1" customWidth="1"/>
    <col min="3586" max="3587" width="9.140625" style="24"/>
    <col min="3588" max="3588" width="15.85546875" style="24" customWidth="1"/>
    <col min="3589" max="3836" width="9.140625" style="24"/>
    <col min="3837" max="3837" width="32.140625" style="24" bestFit="1" customWidth="1"/>
    <col min="3838" max="3838" width="21.42578125" style="24" bestFit="1" customWidth="1"/>
    <col min="3839" max="3839" width="11.5703125" style="24" bestFit="1" customWidth="1"/>
    <col min="3840" max="3840" width="12.28515625" style="24" bestFit="1" customWidth="1"/>
    <col min="3841" max="3841" width="10.5703125" style="24" bestFit="1" customWidth="1"/>
    <col min="3842" max="3843" width="9.140625" style="24"/>
    <col min="3844" max="3844" width="15.85546875" style="24" customWidth="1"/>
    <col min="3845" max="4092" width="9.140625" style="24"/>
    <col min="4093" max="4093" width="32.140625" style="24" bestFit="1" customWidth="1"/>
    <col min="4094" max="4094" width="21.42578125" style="24" bestFit="1" customWidth="1"/>
    <col min="4095" max="4095" width="11.5703125" style="24" bestFit="1" customWidth="1"/>
    <col min="4096" max="4096" width="12.28515625" style="24" bestFit="1" customWidth="1"/>
    <col min="4097" max="4097" width="10.5703125" style="24" bestFit="1" customWidth="1"/>
    <col min="4098" max="4099" width="9.140625" style="24"/>
    <col min="4100" max="4100" width="15.85546875" style="24" customWidth="1"/>
    <col min="4101" max="4348" width="9.140625" style="24"/>
    <col min="4349" max="4349" width="32.140625" style="24" bestFit="1" customWidth="1"/>
    <col min="4350" max="4350" width="21.42578125" style="24" bestFit="1" customWidth="1"/>
    <col min="4351" max="4351" width="11.5703125" style="24" bestFit="1" customWidth="1"/>
    <col min="4352" max="4352" width="12.28515625" style="24" bestFit="1" customWidth="1"/>
    <col min="4353" max="4353" width="10.5703125" style="24" bestFit="1" customWidth="1"/>
    <col min="4354" max="4355" width="9.140625" style="24"/>
    <col min="4356" max="4356" width="15.85546875" style="24" customWidth="1"/>
    <col min="4357" max="4604" width="9.140625" style="24"/>
    <col min="4605" max="4605" width="32.140625" style="24" bestFit="1" customWidth="1"/>
    <col min="4606" max="4606" width="21.42578125" style="24" bestFit="1" customWidth="1"/>
    <col min="4607" max="4607" width="11.5703125" style="24" bestFit="1" customWidth="1"/>
    <col min="4608" max="4608" width="12.28515625" style="24" bestFit="1" customWidth="1"/>
    <col min="4609" max="4609" width="10.5703125" style="24" bestFit="1" customWidth="1"/>
    <col min="4610" max="4611" width="9.140625" style="24"/>
    <col min="4612" max="4612" width="15.85546875" style="24" customWidth="1"/>
    <col min="4613" max="4860" width="9.140625" style="24"/>
    <col min="4861" max="4861" width="32.140625" style="24" bestFit="1" customWidth="1"/>
    <col min="4862" max="4862" width="21.42578125" style="24" bestFit="1" customWidth="1"/>
    <col min="4863" max="4863" width="11.5703125" style="24" bestFit="1" customWidth="1"/>
    <col min="4864" max="4864" width="12.28515625" style="24" bestFit="1" customWidth="1"/>
    <col min="4865" max="4865" width="10.5703125" style="24" bestFit="1" customWidth="1"/>
    <col min="4866" max="4867" width="9.140625" style="24"/>
    <col min="4868" max="4868" width="15.85546875" style="24" customWidth="1"/>
    <col min="4869" max="5116" width="9.140625" style="24"/>
    <col min="5117" max="5117" width="32.140625" style="24" bestFit="1" customWidth="1"/>
    <col min="5118" max="5118" width="21.42578125" style="24" bestFit="1" customWidth="1"/>
    <col min="5119" max="5119" width="11.5703125" style="24" bestFit="1" customWidth="1"/>
    <col min="5120" max="5120" width="12.28515625" style="24" bestFit="1" customWidth="1"/>
    <col min="5121" max="5121" width="10.5703125" style="24" bestFit="1" customWidth="1"/>
    <col min="5122" max="5123" width="9.140625" style="24"/>
    <col min="5124" max="5124" width="15.85546875" style="24" customWidth="1"/>
    <col min="5125" max="5372" width="9.140625" style="24"/>
    <col min="5373" max="5373" width="32.140625" style="24" bestFit="1" customWidth="1"/>
    <col min="5374" max="5374" width="21.42578125" style="24" bestFit="1" customWidth="1"/>
    <col min="5375" max="5375" width="11.5703125" style="24" bestFit="1" customWidth="1"/>
    <col min="5376" max="5376" width="12.28515625" style="24" bestFit="1" customWidth="1"/>
    <col min="5377" max="5377" width="10.5703125" style="24" bestFit="1" customWidth="1"/>
    <col min="5378" max="5379" width="9.140625" style="24"/>
    <col min="5380" max="5380" width="15.85546875" style="24" customWidth="1"/>
    <col min="5381" max="5628" width="9.140625" style="24"/>
    <col min="5629" max="5629" width="32.140625" style="24" bestFit="1" customWidth="1"/>
    <col min="5630" max="5630" width="21.42578125" style="24" bestFit="1" customWidth="1"/>
    <col min="5631" max="5631" width="11.5703125" style="24" bestFit="1" customWidth="1"/>
    <col min="5632" max="5632" width="12.28515625" style="24" bestFit="1" customWidth="1"/>
    <col min="5633" max="5633" width="10.5703125" style="24" bestFit="1" customWidth="1"/>
    <col min="5634" max="5635" width="9.140625" style="24"/>
    <col min="5636" max="5636" width="15.85546875" style="24" customWidth="1"/>
    <col min="5637" max="5884" width="9.140625" style="24"/>
    <col min="5885" max="5885" width="32.140625" style="24" bestFit="1" customWidth="1"/>
    <col min="5886" max="5886" width="21.42578125" style="24" bestFit="1" customWidth="1"/>
    <col min="5887" max="5887" width="11.5703125" style="24" bestFit="1" customWidth="1"/>
    <col min="5888" max="5888" width="12.28515625" style="24" bestFit="1" customWidth="1"/>
    <col min="5889" max="5889" width="10.5703125" style="24" bestFit="1" customWidth="1"/>
    <col min="5890" max="5891" width="9.140625" style="24"/>
    <col min="5892" max="5892" width="15.85546875" style="24" customWidth="1"/>
    <col min="5893" max="6140" width="9.140625" style="24"/>
    <col min="6141" max="6141" width="32.140625" style="24" bestFit="1" customWidth="1"/>
    <col min="6142" max="6142" width="21.42578125" style="24" bestFit="1" customWidth="1"/>
    <col min="6143" max="6143" width="11.5703125" style="24" bestFit="1" customWidth="1"/>
    <col min="6144" max="6144" width="12.28515625" style="24" bestFit="1" customWidth="1"/>
    <col min="6145" max="6145" width="10.5703125" style="24" bestFit="1" customWidth="1"/>
    <col min="6146" max="6147" width="9.140625" style="24"/>
    <col min="6148" max="6148" width="15.85546875" style="24" customWidth="1"/>
    <col min="6149" max="6396" width="9.140625" style="24"/>
    <col min="6397" max="6397" width="32.140625" style="24" bestFit="1" customWidth="1"/>
    <col min="6398" max="6398" width="21.42578125" style="24" bestFit="1" customWidth="1"/>
    <col min="6399" max="6399" width="11.5703125" style="24" bestFit="1" customWidth="1"/>
    <col min="6400" max="6400" width="12.28515625" style="24" bestFit="1" customWidth="1"/>
    <col min="6401" max="6401" width="10.5703125" style="24" bestFit="1" customWidth="1"/>
    <col min="6402" max="6403" width="9.140625" style="24"/>
    <col min="6404" max="6404" width="15.85546875" style="24" customWidth="1"/>
    <col min="6405" max="6652" width="9.140625" style="24"/>
    <col min="6653" max="6653" width="32.140625" style="24" bestFit="1" customWidth="1"/>
    <col min="6654" max="6654" width="21.42578125" style="24" bestFit="1" customWidth="1"/>
    <col min="6655" max="6655" width="11.5703125" style="24" bestFit="1" customWidth="1"/>
    <col min="6656" max="6656" width="12.28515625" style="24" bestFit="1" customWidth="1"/>
    <col min="6657" max="6657" width="10.5703125" style="24" bestFit="1" customWidth="1"/>
    <col min="6658" max="6659" width="9.140625" style="24"/>
    <col min="6660" max="6660" width="15.85546875" style="24" customWidth="1"/>
    <col min="6661" max="6908" width="9.140625" style="24"/>
    <col min="6909" max="6909" width="32.140625" style="24" bestFit="1" customWidth="1"/>
    <col min="6910" max="6910" width="21.42578125" style="24" bestFit="1" customWidth="1"/>
    <col min="6911" max="6911" width="11.5703125" style="24" bestFit="1" customWidth="1"/>
    <col min="6912" max="6912" width="12.28515625" style="24" bestFit="1" customWidth="1"/>
    <col min="6913" max="6913" width="10.5703125" style="24" bestFit="1" customWidth="1"/>
    <col min="6914" max="6915" width="9.140625" style="24"/>
    <col min="6916" max="6916" width="15.85546875" style="24" customWidth="1"/>
    <col min="6917" max="7164" width="9.140625" style="24"/>
    <col min="7165" max="7165" width="32.140625" style="24" bestFit="1" customWidth="1"/>
    <col min="7166" max="7166" width="21.42578125" style="24" bestFit="1" customWidth="1"/>
    <col min="7167" max="7167" width="11.5703125" style="24" bestFit="1" customWidth="1"/>
    <col min="7168" max="7168" width="12.28515625" style="24" bestFit="1" customWidth="1"/>
    <col min="7169" max="7169" width="10.5703125" style="24" bestFit="1" customWidth="1"/>
    <col min="7170" max="7171" width="9.140625" style="24"/>
    <col min="7172" max="7172" width="15.85546875" style="24" customWidth="1"/>
    <col min="7173" max="7420" width="9.140625" style="24"/>
    <col min="7421" max="7421" width="32.140625" style="24" bestFit="1" customWidth="1"/>
    <col min="7422" max="7422" width="21.42578125" style="24" bestFit="1" customWidth="1"/>
    <col min="7423" max="7423" width="11.5703125" style="24" bestFit="1" customWidth="1"/>
    <col min="7424" max="7424" width="12.28515625" style="24" bestFit="1" customWidth="1"/>
    <col min="7425" max="7425" width="10.5703125" style="24" bestFit="1" customWidth="1"/>
    <col min="7426" max="7427" width="9.140625" style="24"/>
    <col min="7428" max="7428" width="15.85546875" style="24" customWidth="1"/>
    <col min="7429" max="7676" width="9.140625" style="24"/>
    <col min="7677" max="7677" width="32.140625" style="24" bestFit="1" customWidth="1"/>
    <col min="7678" max="7678" width="21.42578125" style="24" bestFit="1" customWidth="1"/>
    <col min="7679" max="7679" width="11.5703125" style="24" bestFit="1" customWidth="1"/>
    <col min="7680" max="7680" width="12.28515625" style="24" bestFit="1" customWidth="1"/>
    <col min="7681" max="7681" width="10.5703125" style="24" bestFit="1" customWidth="1"/>
    <col min="7682" max="7683" width="9.140625" style="24"/>
    <col min="7684" max="7684" width="15.85546875" style="24" customWidth="1"/>
    <col min="7685" max="7932" width="9.140625" style="24"/>
    <col min="7933" max="7933" width="32.140625" style="24" bestFit="1" customWidth="1"/>
    <col min="7934" max="7934" width="21.42578125" style="24" bestFit="1" customWidth="1"/>
    <col min="7935" max="7935" width="11.5703125" style="24" bestFit="1" customWidth="1"/>
    <col min="7936" max="7936" width="12.28515625" style="24" bestFit="1" customWidth="1"/>
    <col min="7937" max="7937" width="10.5703125" style="24" bestFit="1" customWidth="1"/>
    <col min="7938" max="7939" width="9.140625" style="24"/>
    <col min="7940" max="7940" width="15.85546875" style="24" customWidth="1"/>
    <col min="7941" max="8188" width="9.140625" style="24"/>
    <col min="8189" max="8189" width="32.140625" style="24" bestFit="1" customWidth="1"/>
    <col min="8190" max="8190" width="21.42578125" style="24" bestFit="1" customWidth="1"/>
    <col min="8191" max="8191" width="11.5703125" style="24" bestFit="1" customWidth="1"/>
    <col min="8192" max="8192" width="12.28515625" style="24" bestFit="1" customWidth="1"/>
    <col min="8193" max="8193" width="10.5703125" style="24" bestFit="1" customWidth="1"/>
    <col min="8194" max="8195" width="9.140625" style="24"/>
    <col min="8196" max="8196" width="15.85546875" style="24" customWidth="1"/>
    <col min="8197" max="8444" width="9.140625" style="24"/>
    <col min="8445" max="8445" width="32.140625" style="24" bestFit="1" customWidth="1"/>
    <col min="8446" max="8446" width="21.42578125" style="24" bestFit="1" customWidth="1"/>
    <col min="8447" max="8447" width="11.5703125" style="24" bestFit="1" customWidth="1"/>
    <col min="8448" max="8448" width="12.28515625" style="24" bestFit="1" customWidth="1"/>
    <col min="8449" max="8449" width="10.5703125" style="24" bestFit="1" customWidth="1"/>
    <col min="8450" max="8451" width="9.140625" style="24"/>
    <col min="8452" max="8452" width="15.85546875" style="24" customWidth="1"/>
    <col min="8453" max="8700" width="9.140625" style="24"/>
    <col min="8701" max="8701" width="32.140625" style="24" bestFit="1" customWidth="1"/>
    <col min="8702" max="8702" width="21.42578125" style="24" bestFit="1" customWidth="1"/>
    <col min="8703" max="8703" width="11.5703125" style="24" bestFit="1" customWidth="1"/>
    <col min="8704" max="8704" width="12.28515625" style="24" bestFit="1" customWidth="1"/>
    <col min="8705" max="8705" width="10.5703125" style="24" bestFit="1" customWidth="1"/>
    <col min="8706" max="8707" width="9.140625" style="24"/>
    <col min="8708" max="8708" width="15.85546875" style="24" customWidth="1"/>
    <col min="8709" max="8956" width="9.140625" style="24"/>
    <col min="8957" max="8957" width="32.140625" style="24" bestFit="1" customWidth="1"/>
    <col min="8958" max="8958" width="21.42578125" style="24" bestFit="1" customWidth="1"/>
    <col min="8959" max="8959" width="11.5703125" style="24" bestFit="1" customWidth="1"/>
    <col min="8960" max="8960" width="12.28515625" style="24" bestFit="1" customWidth="1"/>
    <col min="8961" max="8961" width="10.5703125" style="24" bestFit="1" customWidth="1"/>
    <col min="8962" max="8963" width="9.140625" style="24"/>
    <col min="8964" max="8964" width="15.85546875" style="24" customWidth="1"/>
    <col min="8965" max="9212" width="9.140625" style="24"/>
    <col min="9213" max="9213" width="32.140625" style="24" bestFit="1" customWidth="1"/>
    <col min="9214" max="9214" width="21.42578125" style="24" bestFit="1" customWidth="1"/>
    <col min="9215" max="9215" width="11.5703125" style="24" bestFit="1" customWidth="1"/>
    <col min="9216" max="9216" width="12.28515625" style="24" bestFit="1" customWidth="1"/>
    <col min="9217" max="9217" width="10.5703125" style="24" bestFit="1" customWidth="1"/>
    <col min="9218" max="9219" width="9.140625" style="24"/>
    <col min="9220" max="9220" width="15.85546875" style="24" customWidth="1"/>
    <col min="9221" max="9468" width="9.140625" style="24"/>
    <col min="9469" max="9469" width="32.140625" style="24" bestFit="1" customWidth="1"/>
    <col min="9470" max="9470" width="21.42578125" style="24" bestFit="1" customWidth="1"/>
    <col min="9471" max="9471" width="11.5703125" style="24" bestFit="1" customWidth="1"/>
    <col min="9472" max="9472" width="12.28515625" style="24" bestFit="1" customWidth="1"/>
    <col min="9473" max="9473" width="10.5703125" style="24" bestFit="1" customWidth="1"/>
    <col min="9474" max="9475" width="9.140625" style="24"/>
    <col min="9476" max="9476" width="15.85546875" style="24" customWidth="1"/>
    <col min="9477" max="9724" width="9.140625" style="24"/>
    <col min="9725" max="9725" width="32.140625" style="24" bestFit="1" customWidth="1"/>
    <col min="9726" max="9726" width="21.42578125" style="24" bestFit="1" customWidth="1"/>
    <col min="9727" max="9727" width="11.5703125" style="24" bestFit="1" customWidth="1"/>
    <col min="9728" max="9728" width="12.28515625" style="24" bestFit="1" customWidth="1"/>
    <col min="9729" max="9729" width="10.5703125" style="24" bestFit="1" customWidth="1"/>
    <col min="9730" max="9731" width="9.140625" style="24"/>
    <col min="9732" max="9732" width="15.85546875" style="24" customWidth="1"/>
    <col min="9733" max="9980" width="9.140625" style="24"/>
    <col min="9981" max="9981" width="32.140625" style="24" bestFit="1" customWidth="1"/>
    <col min="9982" max="9982" width="21.42578125" style="24" bestFit="1" customWidth="1"/>
    <col min="9983" max="9983" width="11.5703125" style="24" bestFit="1" customWidth="1"/>
    <col min="9984" max="9984" width="12.28515625" style="24" bestFit="1" customWidth="1"/>
    <col min="9985" max="9985" width="10.5703125" style="24" bestFit="1" customWidth="1"/>
    <col min="9986" max="9987" width="9.140625" style="24"/>
    <col min="9988" max="9988" width="15.85546875" style="24" customWidth="1"/>
    <col min="9989" max="10236" width="9.140625" style="24"/>
    <col min="10237" max="10237" width="32.140625" style="24" bestFit="1" customWidth="1"/>
    <col min="10238" max="10238" width="21.42578125" style="24" bestFit="1" customWidth="1"/>
    <col min="10239" max="10239" width="11.5703125" style="24" bestFit="1" customWidth="1"/>
    <col min="10240" max="10240" width="12.28515625" style="24" bestFit="1" customWidth="1"/>
    <col min="10241" max="10241" width="10.5703125" style="24" bestFit="1" customWidth="1"/>
    <col min="10242" max="10243" width="9.140625" style="24"/>
    <col min="10244" max="10244" width="15.85546875" style="24" customWidth="1"/>
    <col min="10245" max="10492" width="9.140625" style="24"/>
    <col min="10493" max="10493" width="32.140625" style="24" bestFit="1" customWidth="1"/>
    <col min="10494" max="10494" width="21.42578125" style="24" bestFit="1" customWidth="1"/>
    <col min="10495" max="10495" width="11.5703125" style="24" bestFit="1" customWidth="1"/>
    <col min="10496" max="10496" width="12.28515625" style="24" bestFit="1" customWidth="1"/>
    <col min="10497" max="10497" width="10.5703125" style="24" bestFit="1" customWidth="1"/>
    <col min="10498" max="10499" width="9.140625" style="24"/>
    <col min="10500" max="10500" width="15.85546875" style="24" customWidth="1"/>
    <col min="10501" max="10748" width="9.140625" style="24"/>
    <col min="10749" max="10749" width="32.140625" style="24" bestFit="1" customWidth="1"/>
    <col min="10750" max="10750" width="21.42578125" style="24" bestFit="1" customWidth="1"/>
    <col min="10751" max="10751" width="11.5703125" style="24" bestFit="1" customWidth="1"/>
    <col min="10752" max="10752" width="12.28515625" style="24" bestFit="1" customWidth="1"/>
    <col min="10753" max="10753" width="10.5703125" style="24" bestFit="1" customWidth="1"/>
    <col min="10754" max="10755" width="9.140625" style="24"/>
    <col min="10756" max="10756" width="15.85546875" style="24" customWidth="1"/>
    <col min="10757" max="11004" width="9.140625" style="24"/>
    <col min="11005" max="11005" width="32.140625" style="24" bestFit="1" customWidth="1"/>
    <col min="11006" max="11006" width="21.42578125" style="24" bestFit="1" customWidth="1"/>
    <col min="11007" max="11007" width="11.5703125" style="24" bestFit="1" customWidth="1"/>
    <col min="11008" max="11008" width="12.28515625" style="24" bestFit="1" customWidth="1"/>
    <col min="11009" max="11009" width="10.5703125" style="24" bestFit="1" customWidth="1"/>
    <col min="11010" max="11011" width="9.140625" style="24"/>
    <col min="11012" max="11012" width="15.85546875" style="24" customWidth="1"/>
    <col min="11013" max="11260" width="9.140625" style="24"/>
    <col min="11261" max="11261" width="32.140625" style="24" bestFit="1" customWidth="1"/>
    <col min="11262" max="11262" width="21.42578125" style="24" bestFit="1" customWidth="1"/>
    <col min="11263" max="11263" width="11.5703125" style="24" bestFit="1" customWidth="1"/>
    <col min="11264" max="11264" width="12.28515625" style="24" bestFit="1" customWidth="1"/>
    <col min="11265" max="11265" width="10.5703125" style="24" bestFit="1" customWidth="1"/>
    <col min="11266" max="11267" width="9.140625" style="24"/>
    <col min="11268" max="11268" width="15.85546875" style="24" customWidth="1"/>
    <col min="11269" max="11516" width="9.140625" style="24"/>
    <col min="11517" max="11517" width="32.140625" style="24" bestFit="1" customWidth="1"/>
    <col min="11518" max="11518" width="21.42578125" style="24" bestFit="1" customWidth="1"/>
    <col min="11519" max="11519" width="11.5703125" style="24" bestFit="1" customWidth="1"/>
    <col min="11520" max="11520" width="12.28515625" style="24" bestFit="1" customWidth="1"/>
    <col min="11521" max="11521" width="10.5703125" style="24" bestFit="1" customWidth="1"/>
    <col min="11522" max="11523" width="9.140625" style="24"/>
    <col min="11524" max="11524" width="15.85546875" style="24" customWidth="1"/>
    <col min="11525" max="11772" width="9.140625" style="24"/>
    <col min="11773" max="11773" width="32.140625" style="24" bestFit="1" customWidth="1"/>
    <col min="11774" max="11774" width="21.42578125" style="24" bestFit="1" customWidth="1"/>
    <col min="11775" max="11775" width="11.5703125" style="24" bestFit="1" customWidth="1"/>
    <col min="11776" max="11776" width="12.28515625" style="24" bestFit="1" customWidth="1"/>
    <col min="11777" max="11777" width="10.5703125" style="24" bestFit="1" customWidth="1"/>
    <col min="11778" max="11779" width="9.140625" style="24"/>
    <col min="11780" max="11780" width="15.85546875" style="24" customWidth="1"/>
    <col min="11781" max="12028" width="9.140625" style="24"/>
    <col min="12029" max="12029" width="32.140625" style="24" bestFit="1" customWidth="1"/>
    <col min="12030" max="12030" width="21.42578125" style="24" bestFit="1" customWidth="1"/>
    <col min="12031" max="12031" width="11.5703125" style="24" bestFit="1" customWidth="1"/>
    <col min="12032" max="12032" width="12.28515625" style="24" bestFit="1" customWidth="1"/>
    <col min="12033" max="12033" width="10.5703125" style="24" bestFit="1" customWidth="1"/>
    <col min="12034" max="12035" width="9.140625" style="24"/>
    <col min="12036" max="12036" width="15.85546875" style="24" customWidth="1"/>
    <col min="12037" max="12284" width="9.140625" style="24"/>
    <col min="12285" max="12285" width="32.140625" style="24" bestFit="1" customWidth="1"/>
    <col min="12286" max="12286" width="21.42578125" style="24" bestFit="1" customWidth="1"/>
    <col min="12287" max="12287" width="11.5703125" style="24" bestFit="1" customWidth="1"/>
    <col min="12288" max="12288" width="12.28515625" style="24" bestFit="1" customWidth="1"/>
    <col min="12289" max="12289" width="10.5703125" style="24" bestFit="1" customWidth="1"/>
    <col min="12290" max="12291" width="9.140625" style="24"/>
    <col min="12292" max="12292" width="15.85546875" style="24" customWidth="1"/>
    <col min="12293" max="12540" width="9.140625" style="24"/>
    <col min="12541" max="12541" width="32.140625" style="24" bestFit="1" customWidth="1"/>
    <col min="12542" max="12542" width="21.42578125" style="24" bestFit="1" customWidth="1"/>
    <col min="12543" max="12543" width="11.5703125" style="24" bestFit="1" customWidth="1"/>
    <col min="12544" max="12544" width="12.28515625" style="24" bestFit="1" customWidth="1"/>
    <col min="12545" max="12545" width="10.5703125" style="24" bestFit="1" customWidth="1"/>
    <col min="12546" max="12547" width="9.140625" style="24"/>
    <col min="12548" max="12548" width="15.85546875" style="24" customWidth="1"/>
    <col min="12549" max="12796" width="9.140625" style="24"/>
    <col min="12797" max="12797" width="32.140625" style="24" bestFit="1" customWidth="1"/>
    <col min="12798" max="12798" width="21.42578125" style="24" bestFit="1" customWidth="1"/>
    <col min="12799" max="12799" width="11.5703125" style="24" bestFit="1" customWidth="1"/>
    <col min="12800" max="12800" width="12.28515625" style="24" bestFit="1" customWidth="1"/>
    <col min="12801" max="12801" width="10.5703125" style="24" bestFit="1" customWidth="1"/>
    <col min="12802" max="12803" width="9.140625" style="24"/>
    <col min="12804" max="12804" width="15.85546875" style="24" customWidth="1"/>
    <col min="12805" max="13052" width="9.140625" style="24"/>
    <col min="13053" max="13053" width="32.140625" style="24" bestFit="1" customWidth="1"/>
    <col min="13054" max="13054" width="21.42578125" style="24" bestFit="1" customWidth="1"/>
    <col min="13055" max="13055" width="11.5703125" style="24" bestFit="1" customWidth="1"/>
    <col min="13056" max="13056" width="12.28515625" style="24" bestFit="1" customWidth="1"/>
    <col min="13057" max="13057" width="10.5703125" style="24" bestFit="1" customWidth="1"/>
    <col min="13058" max="13059" width="9.140625" style="24"/>
    <col min="13060" max="13060" width="15.85546875" style="24" customWidth="1"/>
    <col min="13061" max="13308" width="9.140625" style="24"/>
    <col min="13309" max="13309" width="32.140625" style="24" bestFit="1" customWidth="1"/>
    <col min="13310" max="13310" width="21.42578125" style="24" bestFit="1" customWidth="1"/>
    <col min="13311" max="13311" width="11.5703125" style="24" bestFit="1" customWidth="1"/>
    <col min="13312" max="13312" width="12.28515625" style="24" bestFit="1" customWidth="1"/>
    <col min="13313" max="13313" width="10.5703125" style="24" bestFit="1" customWidth="1"/>
    <col min="13314" max="13315" width="9.140625" style="24"/>
    <col min="13316" max="13316" width="15.85546875" style="24" customWidth="1"/>
    <col min="13317" max="13564" width="9.140625" style="24"/>
    <col min="13565" max="13565" width="32.140625" style="24" bestFit="1" customWidth="1"/>
    <col min="13566" max="13566" width="21.42578125" style="24" bestFit="1" customWidth="1"/>
    <col min="13567" max="13567" width="11.5703125" style="24" bestFit="1" customWidth="1"/>
    <col min="13568" max="13568" width="12.28515625" style="24" bestFit="1" customWidth="1"/>
    <col min="13569" max="13569" width="10.5703125" style="24" bestFit="1" customWidth="1"/>
    <col min="13570" max="13571" width="9.140625" style="24"/>
    <col min="13572" max="13572" width="15.85546875" style="24" customWidth="1"/>
    <col min="13573" max="13820" width="9.140625" style="24"/>
    <col min="13821" max="13821" width="32.140625" style="24" bestFit="1" customWidth="1"/>
    <col min="13822" max="13822" width="21.42578125" style="24" bestFit="1" customWidth="1"/>
    <col min="13823" max="13823" width="11.5703125" style="24" bestFit="1" customWidth="1"/>
    <col min="13824" max="13824" width="12.28515625" style="24" bestFit="1" customWidth="1"/>
    <col min="13825" max="13825" width="10.5703125" style="24" bestFit="1" customWidth="1"/>
    <col min="13826" max="13827" width="9.140625" style="24"/>
    <col min="13828" max="13828" width="15.85546875" style="24" customWidth="1"/>
    <col min="13829" max="14076" width="9.140625" style="24"/>
    <col min="14077" max="14077" width="32.140625" style="24" bestFit="1" customWidth="1"/>
    <col min="14078" max="14078" width="21.42578125" style="24" bestFit="1" customWidth="1"/>
    <col min="14079" max="14079" width="11.5703125" style="24" bestFit="1" customWidth="1"/>
    <col min="14080" max="14080" width="12.28515625" style="24" bestFit="1" customWidth="1"/>
    <col min="14081" max="14081" width="10.5703125" style="24" bestFit="1" customWidth="1"/>
    <col min="14082" max="14083" width="9.140625" style="24"/>
    <col min="14084" max="14084" width="15.85546875" style="24" customWidth="1"/>
    <col min="14085" max="14332" width="9.140625" style="24"/>
    <col min="14333" max="14333" width="32.140625" style="24" bestFit="1" customWidth="1"/>
    <col min="14334" max="14334" width="21.42578125" style="24" bestFit="1" customWidth="1"/>
    <col min="14335" max="14335" width="11.5703125" style="24" bestFit="1" customWidth="1"/>
    <col min="14336" max="14336" width="12.28515625" style="24" bestFit="1" customWidth="1"/>
    <col min="14337" max="14337" width="10.5703125" style="24" bestFit="1" customWidth="1"/>
    <col min="14338" max="14339" width="9.140625" style="24"/>
    <col min="14340" max="14340" width="15.85546875" style="24" customWidth="1"/>
    <col min="14341" max="14588" width="9.140625" style="24"/>
    <col min="14589" max="14589" width="32.140625" style="24" bestFit="1" customWidth="1"/>
    <col min="14590" max="14590" width="21.42578125" style="24" bestFit="1" customWidth="1"/>
    <col min="14591" max="14591" width="11.5703125" style="24" bestFit="1" customWidth="1"/>
    <col min="14592" max="14592" width="12.28515625" style="24" bestFit="1" customWidth="1"/>
    <col min="14593" max="14593" width="10.5703125" style="24" bestFit="1" customWidth="1"/>
    <col min="14594" max="14595" width="9.140625" style="24"/>
    <col min="14596" max="14596" width="15.85546875" style="24" customWidth="1"/>
    <col min="14597" max="14844" width="9.140625" style="24"/>
    <col min="14845" max="14845" width="32.140625" style="24" bestFit="1" customWidth="1"/>
    <col min="14846" max="14846" width="21.42578125" style="24" bestFit="1" customWidth="1"/>
    <col min="14847" max="14847" width="11.5703125" style="24" bestFit="1" customWidth="1"/>
    <col min="14848" max="14848" width="12.28515625" style="24" bestFit="1" customWidth="1"/>
    <col min="14849" max="14849" width="10.5703125" style="24" bestFit="1" customWidth="1"/>
    <col min="14850" max="14851" width="9.140625" style="24"/>
    <col min="14852" max="14852" width="15.85546875" style="24" customWidth="1"/>
    <col min="14853" max="15100" width="9.140625" style="24"/>
    <col min="15101" max="15101" width="32.140625" style="24" bestFit="1" customWidth="1"/>
    <col min="15102" max="15102" width="21.42578125" style="24" bestFit="1" customWidth="1"/>
    <col min="15103" max="15103" width="11.5703125" style="24" bestFit="1" customWidth="1"/>
    <col min="15104" max="15104" width="12.28515625" style="24" bestFit="1" customWidth="1"/>
    <col min="15105" max="15105" width="10.5703125" style="24" bestFit="1" customWidth="1"/>
    <col min="15106" max="15107" width="9.140625" style="24"/>
    <col min="15108" max="15108" width="15.85546875" style="24" customWidth="1"/>
    <col min="15109" max="15356" width="9.140625" style="24"/>
    <col min="15357" max="15357" width="32.140625" style="24" bestFit="1" customWidth="1"/>
    <col min="15358" max="15358" width="21.42578125" style="24" bestFit="1" customWidth="1"/>
    <col min="15359" max="15359" width="11.5703125" style="24" bestFit="1" customWidth="1"/>
    <col min="15360" max="15360" width="12.28515625" style="24" bestFit="1" customWidth="1"/>
    <col min="15361" max="15361" width="10.5703125" style="24" bestFit="1" customWidth="1"/>
    <col min="15362" max="15363" width="9.140625" style="24"/>
    <col min="15364" max="15364" width="15.85546875" style="24" customWidth="1"/>
    <col min="15365" max="15612" width="9.140625" style="24"/>
    <col min="15613" max="15613" width="32.140625" style="24" bestFit="1" customWidth="1"/>
    <col min="15614" max="15614" width="21.42578125" style="24" bestFit="1" customWidth="1"/>
    <col min="15615" max="15615" width="11.5703125" style="24" bestFit="1" customWidth="1"/>
    <col min="15616" max="15616" width="12.28515625" style="24" bestFit="1" customWidth="1"/>
    <col min="15617" max="15617" width="10.5703125" style="24" bestFit="1" customWidth="1"/>
    <col min="15618" max="15619" width="9.140625" style="24"/>
    <col min="15620" max="15620" width="15.85546875" style="24" customWidth="1"/>
    <col min="15621" max="15868" width="9.140625" style="24"/>
    <col min="15869" max="15869" width="32.140625" style="24" bestFit="1" customWidth="1"/>
    <col min="15870" max="15870" width="21.42578125" style="24" bestFit="1" customWidth="1"/>
    <col min="15871" max="15871" width="11.5703125" style="24" bestFit="1" customWidth="1"/>
    <col min="15872" max="15872" width="12.28515625" style="24" bestFit="1" customWidth="1"/>
    <col min="15873" max="15873" width="10.5703125" style="24" bestFit="1" customWidth="1"/>
    <col min="15874" max="15875" width="9.140625" style="24"/>
    <col min="15876" max="15876" width="15.85546875" style="24" customWidth="1"/>
    <col min="15877" max="16124" width="9.140625" style="24"/>
    <col min="16125" max="16125" width="32.140625" style="24" bestFit="1" customWidth="1"/>
    <col min="16126" max="16126" width="21.42578125" style="24" bestFit="1" customWidth="1"/>
    <col min="16127" max="16127" width="11.5703125" style="24" bestFit="1" customWidth="1"/>
    <col min="16128" max="16128" width="12.28515625" style="24" bestFit="1" customWidth="1"/>
    <col min="16129" max="16129" width="10.5703125" style="24" bestFit="1" customWidth="1"/>
    <col min="16130" max="16131" width="9.140625" style="24"/>
    <col min="16132" max="16132" width="15.85546875" style="24" customWidth="1"/>
    <col min="16133" max="16384" width="9.140625" style="24"/>
  </cols>
  <sheetData>
    <row r="3" spans="1:7" s="36" customFormat="1" x14ac:dyDescent="0.25">
      <c r="A3" s="44" t="s">
        <v>29</v>
      </c>
      <c r="B3" s="119"/>
      <c r="C3" s="79"/>
      <c r="D3" s="98"/>
      <c r="E3" s="98"/>
      <c r="F3" s="98"/>
      <c r="G3" s="98"/>
    </row>
    <row r="4" spans="1:7" s="36" customFormat="1" x14ac:dyDescent="0.25">
      <c r="A4" s="45" t="s">
        <v>49</v>
      </c>
      <c r="B4" s="120" t="s">
        <v>130</v>
      </c>
      <c r="C4" s="80"/>
      <c r="D4" s="99"/>
      <c r="E4" s="99"/>
      <c r="F4" s="100"/>
      <c r="G4" s="99"/>
    </row>
    <row r="5" spans="1:7" s="36" customFormat="1" x14ac:dyDescent="0.25">
      <c r="A5" s="45" t="s">
        <v>96</v>
      </c>
      <c r="B5" s="120" t="s">
        <v>131</v>
      </c>
      <c r="C5" s="80"/>
      <c r="D5" s="99"/>
      <c r="E5" s="99"/>
      <c r="F5" s="100"/>
      <c r="G5" s="99"/>
    </row>
    <row r="6" spans="1:7" s="36" customFormat="1" ht="31.5" x14ac:dyDescent="0.25">
      <c r="A6" s="140" t="s">
        <v>97</v>
      </c>
      <c r="B6" s="141">
        <v>42186</v>
      </c>
      <c r="C6" s="80"/>
      <c r="D6" s="99"/>
      <c r="E6" s="99"/>
      <c r="F6" s="100"/>
      <c r="G6" s="99"/>
    </row>
    <row r="7" spans="1:7" s="36" customFormat="1" ht="31.5" x14ac:dyDescent="0.25">
      <c r="A7" s="140" t="s">
        <v>98</v>
      </c>
      <c r="B7" s="141">
        <v>43281</v>
      </c>
      <c r="C7" s="80"/>
      <c r="D7" s="99"/>
      <c r="E7" s="99"/>
      <c r="F7" s="99"/>
      <c r="G7" s="99"/>
    </row>
    <row r="8" spans="1:7" s="36" customFormat="1" x14ac:dyDescent="0.25">
      <c r="A8" s="45" t="s">
        <v>50</v>
      </c>
      <c r="B8" s="120" t="s">
        <v>30</v>
      </c>
      <c r="C8" s="81"/>
      <c r="D8" s="100"/>
      <c r="E8" s="100"/>
      <c r="F8" s="100"/>
      <c r="G8" s="99"/>
    </row>
    <row r="9" spans="1:7" s="36" customFormat="1" x14ac:dyDescent="0.25">
      <c r="A9" s="44"/>
      <c r="B9" s="121"/>
      <c r="C9" s="81"/>
      <c r="D9" s="100"/>
      <c r="E9" s="100"/>
      <c r="F9" s="100"/>
      <c r="G9" s="99"/>
    </row>
    <row r="10" spans="1:7" s="36" customFormat="1" x14ac:dyDescent="0.25">
      <c r="A10" s="178" t="s">
        <v>103</v>
      </c>
      <c r="B10" s="178"/>
      <c r="C10" s="81"/>
      <c r="D10" s="100"/>
      <c r="E10" s="100"/>
      <c r="F10" s="100"/>
      <c r="G10" s="100"/>
    </row>
    <row r="11" spans="1:7" s="36" customFormat="1" x14ac:dyDescent="0.25">
      <c r="A11" s="37"/>
      <c r="B11" s="122" t="s">
        <v>18</v>
      </c>
      <c r="C11" s="39" t="s">
        <v>19</v>
      </c>
      <c r="D11" s="101" t="s">
        <v>60</v>
      </c>
      <c r="E11" s="100"/>
      <c r="F11" s="100"/>
      <c r="G11" s="99"/>
    </row>
    <row r="12" spans="1:7" s="36" customFormat="1" x14ac:dyDescent="0.25">
      <c r="A12" s="40">
        <v>1</v>
      </c>
      <c r="B12" s="123" t="s">
        <v>4</v>
      </c>
      <c r="C12" s="82">
        <f>IF(D12=75,ROUNDDOWN($C$28*D12/100,2),ROUND($C$28*D12/100,2))</f>
        <v>298008</v>
      </c>
      <c r="D12" s="102">
        <v>75</v>
      </c>
      <c r="E12" s="100"/>
      <c r="F12" s="100"/>
      <c r="G12" s="99"/>
    </row>
    <row r="13" spans="1:7" s="36" customFormat="1" x14ac:dyDescent="0.25">
      <c r="A13" s="40">
        <v>2</v>
      </c>
      <c r="B13" s="123" t="s">
        <v>20</v>
      </c>
      <c r="C13" s="82">
        <f>ROUND($C$28*D13/100,2)</f>
        <v>99336</v>
      </c>
      <c r="D13" s="102">
        <v>25</v>
      </c>
      <c r="E13" s="100"/>
      <c r="F13" s="100"/>
      <c r="G13" s="99"/>
    </row>
    <row r="14" spans="1:7" s="36" customFormat="1" x14ac:dyDescent="0.25">
      <c r="A14" s="40">
        <v>3</v>
      </c>
      <c r="B14" s="123" t="s">
        <v>22</v>
      </c>
      <c r="C14" s="82">
        <f>ROUND($C$28*D14/100,2)</f>
        <v>0</v>
      </c>
      <c r="D14" s="102">
        <v>0</v>
      </c>
      <c r="E14" s="100"/>
      <c r="F14" s="100"/>
      <c r="G14" s="99"/>
    </row>
    <row r="15" spans="1:7" s="36" customFormat="1" x14ac:dyDescent="0.25">
      <c r="A15" s="40">
        <v>4</v>
      </c>
      <c r="B15" s="123" t="s">
        <v>21</v>
      </c>
      <c r="C15" s="82">
        <f>ROUND($C$28*D15/100,2)</f>
        <v>0</v>
      </c>
      <c r="D15" s="102">
        <v>0</v>
      </c>
      <c r="E15" s="100"/>
      <c r="F15" s="100"/>
      <c r="G15" s="99"/>
    </row>
    <row r="16" spans="1:7" s="36" customFormat="1" x14ac:dyDescent="0.25">
      <c r="A16" s="40">
        <v>5</v>
      </c>
      <c r="B16" s="124" t="s">
        <v>51</v>
      </c>
      <c r="C16" s="82">
        <f>ROUND($C$28*D16/100,2)</f>
        <v>0</v>
      </c>
      <c r="D16" s="102">
        <v>0</v>
      </c>
      <c r="E16" s="100"/>
      <c r="F16" s="100"/>
      <c r="G16" s="99"/>
    </row>
    <row r="17" spans="1:7" s="36" customFormat="1" x14ac:dyDescent="0.25">
      <c r="A17" s="179" t="s">
        <v>61</v>
      </c>
      <c r="B17" s="180"/>
      <c r="C17" s="83">
        <f>SUM(C12:C16)</f>
        <v>397344</v>
      </c>
      <c r="D17" s="103">
        <f>SUM(D12:D16)</f>
        <v>100</v>
      </c>
      <c r="E17" s="99"/>
      <c r="F17" s="99"/>
      <c r="G17" s="99"/>
    </row>
    <row r="18" spans="1:7" s="36" customFormat="1" x14ac:dyDescent="0.25">
      <c r="A18" s="44"/>
      <c r="B18" s="121"/>
      <c r="C18" s="81"/>
      <c r="D18" s="100"/>
      <c r="E18" s="100"/>
      <c r="F18" s="100"/>
      <c r="G18" s="99"/>
    </row>
    <row r="19" spans="1:7" s="36" customFormat="1" x14ac:dyDescent="0.25">
      <c r="A19" s="181" t="s">
        <v>102</v>
      </c>
      <c r="B19" s="181"/>
      <c r="C19" s="80"/>
      <c r="D19" s="99"/>
      <c r="E19" s="99"/>
      <c r="F19" s="99"/>
      <c r="G19" s="99"/>
    </row>
    <row r="20" spans="1:7" s="36" customFormat="1" ht="31.5" x14ac:dyDescent="0.25">
      <c r="A20" s="182" t="s">
        <v>33</v>
      </c>
      <c r="B20" s="185"/>
      <c r="C20" s="39" t="s">
        <v>23</v>
      </c>
      <c r="D20" s="138" t="s">
        <v>138</v>
      </c>
      <c r="E20" s="104"/>
      <c r="F20" s="99"/>
      <c r="G20" s="99"/>
    </row>
    <row r="21" spans="1:7" s="36" customFormat="1" x14ac:dyDescent="0.25">
      <c r="A21" s="41" t="s">
        <v>7</v>
      </c>
      <c r="B21" s="123"/>
      <c r="C21" s="82">
        <f>G46</f>
        <v>114696</v>
      </c>
      <c r="D21" s="105">
        <f t="shared" ref="D21:D28" si="0">IFERROR((ROUND(C21/$C$28*100,2)),0)</f>
        <v>28.87</v>
      </c>
      <c r="E21" s="106"/>
      <c r="F21" s="99"/>
      <c r="G21" s="99"/>
    </row>
    <row r="22" spans="1:7" s="36" customFormat="1" x14ac:dyDescent="0.25">
      <c r="A22" s="41" t="s">
        <v>9</v>
      </c>
      <c r="B22" s="123"/>
      <c r="C22" s="82">
        <f>G50</f>
        <v>9960</v>
      </c>
      <c r="D22" s="105">
        <f t="shared" si="0"/>
        <v>2.5099999999999998</v>
      </c>
      <c r="E22" s="106"/>
      <c r="F22" s="99"/>
      <c r="G22" s="99"/>
    </row>
    <row r="23" spans="1:7" s="36" customFormat="1" x14ac:dyDescent="0.25">
      <c r="A23" s="41" t="s">
        <v>88</v>
      </c>
      <c r="B23" s="123"/>
      <c r="C23" s="82">
        <f>G55</f>
        <v>241900</v>
      </c>
      <c r="D23" s="105">
        <f t="shared" si="0"/>
        <v>60.88</v>
      </c>
      <c r="E23" s="106"/>
      <c r="F23" s="99"/>
      <c r="G23" s="99"/>
    </row>
    <row r="24" spans="1:7" s="36" customFormat="1" x14ac:dyDescent="0.25">
      <c r="A24" s="41" t="s">
        <v>87</v>
      </c>
      <c r="B24" s="123"/>
      <c r="C24" s="82">
        <f>G58</f>
        <v>17385</v>
      </c>
      <c r="D24" s="105">
        <f t="shared" si="0"/>
        <v>4.38</v>
      </c>
      <c r="E24" s="106"/>
      <c r="F24" s="99"/>
      <c r="G24" s="99"/>
    </row>
    <row r="25" spans="1:7" s="36" customFormat="1" ht="15" customHeight="1" x14ac:dyDescent="0.25">
      <c r="A25" s="41" t="s">
        <v>90</v>
      </c>
      <c r="B25" s="123"/>
      <c r="C25" s="82">
        <f>G62</f>
        <v>3480</v>
      </c>
      <c r="D25" s="105">
        <f t="shared" si="0"/>
        <v>0.88</v>
      </c>
      <c r="E25" s="106"/>
      <c r="F25" s="99"/>
      <c r="G25" s="99"/>
    </row>
    <row r="26" spans="1:7" s="36" customFormat="1" x14ac:dyDescent="0.25">
      <c r="A26" s="186" t="s">
        <v>34</v>
      </c>
      <c r="B26" s="187"/>
      <c r="C26" s="84">
        <f>SUM(C21:C25)</f>
        <v>387421</v>
      </c>
      <c r="D26" s="107">
        <f t="shared" si="0"/>
        <v>97.5</v>
      </c>
      <c r="E26" s="106"/>
      <c r="F26" s="99"/>
      <c r="G26" s="99"/>
    </row>
    <row r="27" spans="1:7" s="36" customFormat="1" x14ac:dyDescent="0.25">
      <c r="A27" s="186" t="s">
        <v>35</v>
      </c>
      <c r="B27" s="187"/>
      <c r="C27" s="84">
        <f>G66</f>
        <v>9923</v>
      </c>
      <c r="D27" s="107">
        <f t="shared" si="0"/>
        <v>2.5</v>
      </c>
      <c r="E27" s="106"/>
      <c r="F27" s="99"/>
      <c r="G27" s="99"/>
    </row>
    <row r="28" spans="1:7" s="36" customFormat="1" x14ac:dyDescent="0.25">
      <c r="A28" s="182" t="s">
        <v>36</v>
      </c>
      <c r="B28" s="185"/>
      <c r="C28" s="85">
        <f>SUM(C26:C27)</f>
        <v>397344</v>
      </c>
      <c r="D28" s="108">
        <f t="shared" si="0"/>
        <v>100</v>
      </c>
      <c r="E28" s="104"/>
      <c r="F28" s="99"/>
      <c r="G28" s="99"/>
    </row>
    <row r="29" spans="1:7" s="36" customFormat="1" x14ac:dyDescent="0.25">
      <c r="B29" s="121"/>
      <c r="C29" s="80"/>
      <c r="D29" s="99"/>
      <c r="E29" s="99"/>
      <c r="F29" s="99"/>
      <c r="G29" s="99"/>
    </row>
    <row r="30" spans="1:7" s="36" customFormat="1" x14ac:dyDescent="0.25">
      <c r="A30" s="181" t="s">
        <v>92</v>
      </c>
      <c r="B30" s="181"/>
      <c r="C30" s="80"/>
      <c r="D30" s="99"/>
      <c r="E30" s="99"/>
      <c r="F30" s="99"/>
      <c r="G30" s="99"/>
    </row>
    <row r="31" spans="1:7" s="36" customFormat="1" x14ac:dyDescent="0.25">
      <c r="A31" s="38"/>
      <c r="B31" s="122" t="s">
        <v>23</v>
      </c>
      <c r="C31" s="86"/>
      <c r="D31" s="99"/>
      <c r="E31" s="99"/>
      <c r="F31" s="99"/>
      <c r="G31" s="99"/>
    </row>
    <row r="32" spans="1:7" s="36" customFormat="1" x14ac:dyDescent="0.25">
      <c r="A32" s="41" t="s">
        <v>30</v>
      </c>
      <c r="B32" s="111">
        <v>397344</v>
      </c>
      <c r="C32" s="80"/>
      <c r="D32" s="99"/>
      <c r="E32" s="99"/>
      <c r="F32" s="99"/>
      <c r="G32" s="99"/>
    </row>
    <row r="33" spans="1:7" s="36" customFormat="1" x14ac:dyDescent="0.25">
      <c r="A33" s="41" t="s">
        <v>31</v>
      </c>
      <c r="B33" s="111"/>
      <c r="C33" s="80"/>
      <c r="D33" s="99"/>
      <c r="E33" s="99"/>
      <c r="F33" s="99"/>
      <c r="G33" s="99"/>
    </row>
    <row r="34" spans="1:7" s="36" customFormat="1" x14ac:dyDescent="0.25">
      <c r="A34" s="41" t="s">
        <v>32</v>
      </c>
      <c r="B34" s="111"/>
      <c r="C34" s="80"/>
      <c r="D34" s="99"/>
      <c r="E34" s="99"/>
      <c r="F34" s="99"/>
      <c r="G34" s="99"/>
    </row>
    <row r="35" spans="1:7" s="36" customFormat="1" x14ac:dyDescent="0.25">
      <c r="A35" s="48" t="s">
        <v>23</v>
      </c>
      <c r="B35" s="103">
        <f>SUM(B32:B34)</f>
        <v>397344</v>
      </c>
      <c r="C35" s="80"/>
      <c r="D35" s="99"/>
      <c r="E35" s="99"/>
      <c r="F35" s="99"/>
      <c r="G35" s="99"/>
    </row>
    <row r="36" spans="1:7" s="36" customFormat="1" x14ac:dyDescent="0.25">
      <c r="B36" s="121"/>
      <c r="C36" s="80"/>
      <c r="D36" s="99"/>
      <c r="E36" s="99"/>
      <c r="F36" s="99"/>
      <c r="G36" s="99"/>
    </row>
    <row r="37" spans="1:7" s="36" customFormat="1" x14ac:dyDescent="0.25">
      <c r="A37" s="181" t="s">
        <v>93</v>
      </c>
      <c r="B37" s="181"/>
      <c r="C37" s="80"/>
      <c r="D37" s="99"/>
      <c r="E37" s="99"/>
      <c r="F37" s="99"/>
      <c r="G37" s="99"/>
    </row>
    <row r="38" spans="1:7" s="36" customFormat="1" x14ac:dyDescent="0.25">
      <c r="A38" s="38"/>
      <c r="B38" s="122" t="s">
        <v>23</v>
      </c>
      <c r="C38" s="80"/>
      <c r="D38" s="99"/>
      <c r="E38" s="99"/>
      <c r="F38" s="99"/>
      <c r="G38" s="99"/>
    </row>
    <row r="39" spans="1:7" s="36" customFormat="1" x14ac:dyDescent="0.25">
      <c r="A39" s="41" t="s">
        <v>145</v>
      </c>
      <c r="B39" s="125">
        <v>0</v>
      </c>
      <c r="C39" s="80"/>
      <c r="D39" s="99"/>
      <c r="E39" s="99"/>
      <c r="F39" s="99"/>
      <c r="G39" s="99"/>
    </row>
    <row r="40" spans="1:7" s="36" customFormat="1" x14ac:dyDescent="0.25">
      <c r="A40" s="41" t="s">
        <v>146</v>
      </c>
      <c r="B40" s="139">
        <v>397344</v>
      </c>
      <c r="C40" s="80"/>
      <c r="D40" s="99"/>
      <c r="E40" s="99"/>
      <c r="F40" s="99"/>
      <c r="G40" s="99"/>
    </row>
    <row r="41" spans="1:7" s="36" customFormat="1" x14ac:dyDescent="0.25">
      <c r="A41" s="48" t="s">
        <v>23</v>
      </c>
      <c r="B41" s="126">
        <f>SUM(B39:B40)</f>
        <v>397344</v>
      </c>
      <c r="C41" s="80"/>
      <c r="D41" s="99"/>
      <c r="E41" s="99"/>
      <c r="F41" s="99"/>
      <c r="G41" s="99"/>
    </row>
    <row r="42" spans="1:7" s="36" customFormat="1" x14ac:dyDescent="0.25">
      <c r="A42" s="47"/>
      <c r="B42" s="127"/>
      <c r="C42" s="80"/>
      <c r="D42" s="99"/>
      <c r="E42" s="99"/>
      <c r="F42" s="99"/>
      <c r="G42" s="99"/>
    </row>
    <row r="43" spans="1:7" s="36" customFormat="1" x14ac:dyDescent="0.25">
      <c r="A43" s="49" t="s">
        <v>101</v>
      </c>
      <c r="B43" s="128"/>
      <c r="C43" s="80"/>
      <c r="D43" s="99"/>
      <c r="E43" s="99"/>
      <c r="F43" s="99"/>
      <c r="G43" s="99"/>
    </row>
    <row r="44" spans="1:7" s="36" customFormat="1" ht="47.25" x14ac:dyDescent="0.25">
      <c r="A44" s="38" t="s">
        <v>37</v>
      </c>
      <c r="B44" s="122" t="s">
        <v>3</v>
      </c>
      <c r="C44" s="39" t="s">
        <v>38</v>
      </c>
      <c r="D44" s="101" t="s">
        <v>39</v>
      </c>
      <c r="E44" s="101" t="s">
        <v>45</v>
      </c>
      <c r="F44" s="138" t="s">
        <v>46</v>
      </c>
      <c r="G44" s="101" t="s">
        <v>23</v>
      </c>
    </row>
    <row r="45" spans="1:7" s="36" customFormat="1" x14ac:dyDescent="0.25">
      <c r="A45" s="50" t="s">
        <v>40</v>
      </c>
      <c r="B45" s="129"/>
      <c r="C45" s="87"/>
      <c r="D45" s="109"/>
      <c r="E45" s="109"/>
      <c r="F45" s="109"/>
      <c r="G45" s="109"/>
    </row>
    <row r="46" spans="1:7" s="36" customFormat="1" x14ac:dyDescent="0.25">
      <c r="A46" s="38" t="s">
        <v>41</v>
      </c>
      <c r="B46" s="182" t="s">
        <v>7</v>
      </c>
      <c r="C46" s="183"/>
      <c r="D46" s="183"/>
      <c r="E46" s="183"/>
      <c r="F46" s="184"/>
      <c r="G46" s="108">
        <f>SUM(G47:G49)</f>
        <v>114696</v>
      </c>
    </row>
    <row r="47" spans="1:7" s="30" customFormat="1" ht="157.5" x14ac:dyDescent="0.25">
      <c r="A47" s="94" t="s">
        <v>104</v>
      </c>
      <c r="B47" s="130" t="s">
        <v>105</v>
      </c>
      <c r="C47" s="78" t="s">
        <v>139</v>
      </c>
      <c r="D47" s="91" t="s">
        <v>58</v>
      </c>
      <c r="E47" s="91">
        <v>36</v>
      </c>
      <c r="F47" s="91">
        <v>1706</v>
      </c>
      <c r="G47" s="111">
        <f>ROUND(E47*F47,2)</f>
        <v>61416</v>
      </c>
    </row>
    <row r="48" spans="1:7" s="30" customFormat="1" ht="157.5" x14ac:dyDescent="0.25">
      <c r="A48" s="90" t="s">
        <v>120</v>
      </c>
      <c r="B48" s="131" t="s">
        <v>116</v>
      </c>
      <c r="C48" s="78" t="s">
        <v>140</v>
      </c>
      <c r="D48" s="91" t="s">
        <v>58</v>
      </c>
      <c r="E48" s="91">
        <v>36</v>
      </c>
      <c r="F48" s="91">
        <v>810</v>
      </c>
      <c r="G48" s="111">
        <f>ROUND(E48*F48,2)</f>
        <v>29160</v>
      </c>
    </row>
    <row r="49" spans="1:7" s="30" customFormat="1" ht="126" x14ac:dyDescent="0.25">
      <c r="A49" s="90" t="s">
        <v>121</v>
      </c>
      <c r="B49" s="131" t="s">
        <v>106</v>
      </c>
      <c r="C49" s="78" t="s">
        <v>141</v>
      </c>
      <c r="D49" s="91" t="s">
        <v>58</v>
      </c>
      <c r="E49" s="91">
        <v>36</v>
      </c>
      <c r="F49" s="91">
        <v>670</v>
      </c>
      <c r="G49" s="111">
        <f>ROUND(E49*F49,2)</f>
        <v>24120</v>
      </c>
    </row>
    <row r="50" spans="1:7" s="36" customFormat="1" x14ac:dyDescent="0.25">
      <c r="A50" s="38" t="s">
        <v>8</v>
      </c>
      <c r="B50" s="182" t="s">
        <v>9</v>
      </c>
      <c r="C50" s="188"/>
      <c r="D50" s="183"/>
      <c r="E50" s="183"/>
      <c r="F50" s="184"/>
      <c r="G50" s="108">
        <f>SUM(G51:G54)</f>
        <v>9960</v>
      </c>
    </row>
    <row r="51" spans="1:7" s="30" customFormat="1" ht="157.5" customHeight="1" x14ac:dyDescent="0.25">
      <c r="A51" s="28" t="s">
        <v>107</v>
      </c>
      <c r="B51" s="132" t="s">
        <v>108</v>
      </c>
      <c r="C51" s="78" t="s">
        <v>144</v>
      </c>
      <c r="D51" s="91" t="s">
        <v>58</v>
      </c>
      <c r="E51" s="91">
        <v>36</v>
      </c>
      <c r="F51" s="91">
        <v>80</v>
      </c>
      <c r="G51" s="111">
        <f>ROUND(E51*F51,2)</f>
        <v>2880</v>
      </c>
    </row>
    <row r="52" spans="1:7" s="30" customFormat="1" ht="47.25" x14ac:dyDescent="0.25">
      <c r="A52" s="96" t="s">
        <v>127</v>
      </c>
      <c r="B52" s="132" t="s">
        <v>109</v>
      </c>
      <c r="C52" s="78" t="s">
        <v>122</v>
      </c>
      <c r="D52" s="91" t="s">
        <v>85</v>
      </c>
      <c r="E52" s="91">
        <v>5</v>
      </c>
      <c r="F52" s="91">
        <v>30</v>
      </c>
      <c r="G52" s="111">
        <f>ROUND(E52*F52,2)</f>
        <v>150</v>
      </c>
    </row>
    <row r="53" spans="1:7" s="30" customFormat="1" ht="110.25" x14ac:dyDescent="0.25">
      <c r="A53" s="28" t="s">
        <v>128</v>
      </c>
      <c r="B53" s="131" t="s">
        <v>110</v>
      </c>
      <c r="C53" s="78" t="s">
        <v>143</v>
      </c>
      <c r="D53" s="91" t="s">
        <v>58</v>
      </c>
      <c r="E53" s="91">
        <v>36</v>
      </c>
      <c r="F53" s="91">
        <v>170</v>
      </c>
      <c r="G53" s="111">
        <f>ROUND(E53*F53,2)</f>
        <v>6120</v>
      </c>
    </row>
    <row r="54" spans="1:7" s="30" customFormat="1" ht="48" customHeight="1" x14ac:dyDescent="0.25">
      <c r="A54" s="28" t="s">
        <v>129</v>
      </c>
      <c r="B54" s="131" t="s">
        <v>111</v>
      </c>
      <c r="C54" s="78" t="s">
        <v>134</v>
      </c>
      <c r="D54" s="91" t="s">
        <v>85</v>
      </c>
      <c r="E54" s="91">
        <v>27</v>
      </c>
      <c r="F54" s="91">
        <v>30</v>
      </c>
      <c r="G54" s="111">
        <f>ROUND(E54*F54,2)</f>
        <v>810</v>
      </c>
    </row>
    <row r="55" spans="1:7" s="36" customFormat="1" x14ac:dyDescent="0.25">
      <c r="A55" s="38" t="s">
        <v>10</v>
      </c>
      <c r="B55" s="182" t="s">
        <v>11</v>
      </c>
      <c r="C55" s="183"/>
      <c r="D55" s="183"/>
      <c r="E55" s="183"/>
      <c r="F55" s="184"/>
      <c r="G55" s="108">
        <f>SUM(G56:G57)</f>
        <v>241900</v>
      </c>
    </row>
    <row r="56" spans="1:7" s="30" customFormat="1" ht="141.75" x14ac:dyDescent="0.25">
      <c r="A56" s="28" t="s">
        <v>112</v>
      </c>
      <c r="B56" s="132" t="s">
        <v>119</v>
      </c>
      <c r="C56" s="78" t="s">
        <v>142</v>
      </c>
      <c r="D56" s="91" t="s">
        <v>58</v>
      </c>
      <c r="E56" s="91">
        <v>36</v>
      </c>
      <c r="F56" s="91">
        <f>25*20*13.4</f>
        <v>6700</v>
      </c>
      <c r="G56" s="111">
        <f>ROUND(E56*F56,2)</f>
        <v>241200</v>
      </c>
    </row>
    <row r="57" spans="1:7" s="30" customFormat="1" ht="94.5" x14ac:dyDescent="0.25">
      <c r="A57" s="28" t="s">
        <v>125</v>
      </c>
      <c r="B57" s="133" t="s">
        <v>126</v>
      </c>
      <c r="C57" s="78" t="s">
        <v>135</v>
      </c>
      <c r="D57" s="91" t="s">
        <v>59</v>
      </c>
      <c r="E57" s="91">
        <v>14</v>
      </c>
      <c r="F57" s="91">
        <v>50</v>
      </c>
      <c r="G57" s="111">
        <f>ROUND(E57*F57,2)</f>
        <v>700</v>
      </c>
    </row>
    <row r="58" spans="1:7" s="30" customFormat="1" x14ac:dyDescent="0.25">
      <c r="A58" s="72" t="s">
        <v>147</v>
      </c>
      <c r="B58" s="134" t="s">
        <v>87</v>
      </c>
      <c r="C58" s="88"/>
      <c r="D58" s="112"/>
      <c r="E58" s="112"/>
      <c r="F58" s="112"/>
      <c r="G58" s="115">
        <f>SUM(G59:G61)</f>
        <v>17385</v>
      </c>
    </row>
    <row r="59" spans="1:7" s="30" customFormat="1" ht="149.25" customHeight="1" x14ac:dyDescent="0.25">
      <c r="A59" s="92" t="s">
        <v>148</v>
      </c>
      <c r="B59" s="135" t="s">
        <v>113</v>
      </c>
      <c r="C59" s="95" t="s">
        <v>132</v>
      </c>
      <c r="D59" s="113" t="s">
        <v>42</v>
      </c>
      <c r="E59" s="113">
        <v>75</v>
      </c>
      <c r="F59" s="113">
        <v>60</v>
      </c>
      <c r="G59" s="114">
        <f>ROUND(E59*F59,2)</f>
        <v>4500</v>
      </c>
    </row>
    <row r="60" spans="1:7" s="30" customFormat="1" ht="78.75" x14ac:dyDescent="0.25">
      <c r="A60" s="97" t="s">
        <v>149</v>
      </c>
      <c r="B60" s="132" t="s">
        <v>114</v>
      </c>
      <c r="C60" s="78" t="s">
        <v>137</v>
      </c>
      <c r="D60" s="91" t="s">
        <v>42</v>
      </c>
      <c r="E60" s="91">
        <v>45</v>
      </c>
      <c r="F60" s="91">
        <v>60</v>
      </c>
      <c r="G60" s="114">
        <f>ROUND(E60*F60,2)</f>
        <v>2700</v>
      </c>
    </row>
    <row r="61" spans="1:7" s="30" customFormat="1" ht="78.75" x14ac:dyDescent="0.25">
      <c r="A61" s="28" t="s">
        <v>150</v>
      </c>
      <c r="B61" s="132" t="s">
        <v>117</v>
      </c>
      <c r="C61" s="78" t="s">
        <v>124</v>
      </c>
      <c r="D61" s="91" t="s">
        <v>42</v>
      </c>
      <c r="E61" s="91">
        <v>291</v>
      </c>
      <c r="F61" s="91">
        <v>35</v>
      </c>
      <c r="G61" s="114">
        <f>ROUND(E61*F61,2)</f>
        <v>10185</v>
      </c>
    </row>
    <row r="62" spans="1:7" s="30" customFormat="1" x14ac:dyDescent="0.25">
      <c r="A62" s="72" t="s">
        <v>86</v>
      </c>
      <c r="B62" s="134" t="s">
        <v>90</v>
      </c>
      <c r="C62" s="88"/>
      <c r="D62" s="112"/>
      <c r="E62" s="112"/>
      <c r="F62" s="112"/>
      <c r="G62" s="115">
        <f>SUM(G63:G64)</f>
        <v>3480</v>
      </c>
    </row>
    <row r="63" spans="1:7" s="30" customFormat="1" ht="94.5" x14ac:dyDescent="0.25">
      <c r="A63" s="28" t="s">
        <v>151</v>
      </c>
      <c r="B63" s="132" t="s">
        <v>123</v>
      </c>
      <c r="C63" s="78" t="s">
        <v>136</v>
      </c>
      <c r="D63" s="91" t="s">
        <v>42</v>
      </c>
      <c r="E63" s="91">
        <v>45</v>
      </c>
      <c r="F63" s="91">
        <v>44</v>
      </c>
      <c r="G63" s="111">
        <f>E63*F63</f>
        <v>1980</v>
      </c>
    </row>
    <row r="64" spans="1:7" s="30" customFormat="1" ht="141.75" x14ac:dyDescent="0.25">
      <c r="A64" s="90" t="s">
        <v>115</v>
      </c>
      <c r="B64" s="136" t="s">
        <v>118</v>
      </c>
      <c r="C64" s="93" t="s">
        <v>133</v>
      </c>
      <c r="D64" s="116" t="s">
        <v>42</v>
      </c>
      <c r="E64" s="116">
        <v>75</v>
      </c>
      <c r="F64" s="116">
        <v>20</v>
      </c>
      <c r="G64" s="111">
        <f>E64*F64</f>
        <v>1500</v>
      </c>
    </row>
    <row r="65" spans="1:7" s="36" customFormat="1" x14ac:dyDescent="0.25">
      <c r="A65" s="189" t="s">
        <v>43</v>
      </c>
      <c r="B65" s="190"/>
      <c r="C65" s="190"/>
      <c r="D65" s="190"/>
      <c r="E65" s="190"/>
      <c r="F65" s="191"/>
      <c r="G65" s="103">
        <f>SUM(G46,G50,G55,G58,G62)</f>
        <v>387421</v>
      </c>
    </row>
    <row r="66" spans="1:7" s="30" customFormat="1" x14ac:dyDescent="0.25">
      <c r="A66" s="192" t="s">
        <v>44</v>
      </c>
      <c r="B66" s="193"/>
      <c r="C66" s="193"/>
      <c r="D66" s="193"/>
      <c r="E66" s="193"/>
      <c r="F66" s="194"/>
      <c r="G66" s="117">
        <v>9923</v>
      </c>
    </row>
    <row r="67" spans="1:7" s="36" customFormat="1" x14ac:dyDescent="0.25">
      <c r="A67" s="182" t="s">
        <v>15</v>
      </c>
      <c r="B67" s="183"/>
      <c r="C67" s="183"/>
      <c r="D67" s="183"/>
      <c r="E67" s="183"/>
      <c r="F67" s="184"/>
      <c r="G67" s="110">
        <f>SUM(G65:G66)</f>
        <v>397344</v>
      </c>
    </row>
    <row r="68" spans="1:7" s="36" customFormat="1" x14ac:dyDescent="0.25">
      <c r="B68" s="121"/>
      <c r="C68" s="80"/>
      <c r="D68" s="99"/>
      <c r="E68" s="99"/>
      <c r="F68" s="99"/>
      <c r="G68" s="99"/>
    </row>
    <row r="69" spans="1:7" s="36" customFormat="1" x14ac:dyDescent="0.25">
      <c r="B69" s="121"/>
      <c r="C69" s="80"/>
      <c r="D69" s="99"/>
      <c r="E69" s="99"/>
      <c r="F69" s="99"/>
      <c r="G69" s="99"/>
    </row>
    <row r="70" spans="1:7" s="36" customFormat="1" x14ac:dyDescent="0.25">
      <c r="B70" s="121"/>
      <c r="C70" s="80"/>
      <c r="D70" s="99"/>
      <c r="E70" s="99"/>
      <c r="F70" s="99"/>
      <c r="G70" s="99"/>
    </row>
  </sheetData>
  <sheetProtection formatCells="0" formatColumns="0" formatRows="0" insertRows="0" deleteRows="0" selectLockedCells="1"/>
  <dataConsolidate/>
  <mergeCells count="15">
    <mergeCell ref="A10:B10"/>
    <mergeCell ref="A17:B17"/>
    <mergeCell ref="A30:B30"/>
    <mergeCell ref="A19:B19"/>
    <mergeCell ref="A67:F67"/>
    <mergeCell ref="A20:B20"/>
    <mergeCell ref="A26:B26"/>
    <mergeCell ref="A28:B28"/>
    <mergeCell ref="B46:F46"/>
    <mergeCell ref="B50:F50"/>
    <mergeCell ref="B55:F55"/>
    <mergeCell ref="A65:F65"/>
    <mergeCell ref="A66:F66"/>
    <mergeCell ref="A27:B27"/>
    <mergeCell ref="A37:B37"/>
  </mergeCells>
  <conditionalFormatting sqref="E11">
    <cfRule type="cellIs" dxfId="45" priority="6" operator="notBetween">
      <formula>0</formula>
      <formula>75</formula>
    </cfRule>
  </conditionalFormatting>
  <conditionalFormatting sqref="D17">
    <cfRule type="cellIs" dxfId="44" priority="1" operator="equal">
      <formula>0</formula>
    </cfRule>
    <cfRule type="cellIs" dxfId="43" priority="4" operator="lessThan">
      <formula>100</formula>
    </cfRule>
    <cfRule type="cellIs" dxfId="42" priority="5" operator="greaterThan">
      <formula>100</formula>
    </cfRule>
  </conditionalFormatting>
  <dataValidations xWindow="625" yWindow="324" count="15">
    <dataValidation type="decimal" operator="equal" allowBlank="1" showInputMessage="1" showErrorMessage="1" promptTitle="Tähelepanu!" prompt="AMIF tulu peab võrduma AMIF kuluga." sqref="B65570 IS65570 SO65570 ACK65570 AMG65570 AWC65570 BFY65570 BPU65570 BZQ65570 CJM65570 CTI65570 DDE65570 DNA65570 DWW65570 EGS65570 EQO65570 FAK65570 FKG65570 FUC65570 GDY65570 GNU65570 GXQ65570 HHM65570 HRI65570 IBE65570 ILA65570 IUW65570 JES65570 JOO65570 JYK65570 KIG65570 KSC65570 LBY65570 LLU65570 LVQ65570 MFM65570 MPI65570 MZE65570 NJA65570 NSW65570 OCS65570 OMO65570 OWK65570 PGG65570 PQC65570 PZY65570 QJU65570 QTQ65570 RDM65570 RNI65570 RXE65570 SHA65570 SQW65570 TAS65570 TKO65570 TUK65570 UEG65570 UOC65570 UXY65570 VHU65570 VRQ65570 WBM65570 WLI65570 WVE65570 B131106 IS131106 SO131106 ACK131106 AMG131106 AWC131106 BFY131106 BPU131106 BZQ131106 CJM131106 CTI131106 DDE131106 DNA131106 DWW131106 EGS131106 EQO131106 FAK131106 FKG131106 FUC131106 GDY131106 GNU131106 GXQ131106 HHM131106 HRI131106 IBE131106 ILA131106 IUW131106 JES131106 JOO131106 JYK131106 KIG131106 KSC131106 LBY131106 LLU131106 LVQ131106 MFM131106 MPI131106 MZE131106 NJA131106 NSW131106 OCS131106 OMO131106 OWK131106 PGG131106 PQC131106 PZY131106 QJU131106 QTQ131106 RDM131106 RNI131106 RXE131106 SHA131106 SQW131106 TAS131106 TKO131106 TUK131106 UEG131106 UOC131106 UXY131106 VHU131106 VRQ131106 WBM131106 WLI131106 WVE131106 B196642 IS196642 SO196642 ACK196642 AMG196642 AWC196642 BFY196642 BPU196642 BZQ196642 CJM196642 CTI196642 DDE196642 DNA196642 DWW196642 EGS196642 EQO196642 FAK196642 FKG196642 FUC196642 GDY196642 GNU196642 GXQ196642 HHM196642 HRI196642 IBE196642 ILA196642 IUW196642 JES196642 JOO196642 JYK196642 KIG196642 KSC196642 LBY196642 LLU196642 LVQ196642 MFM196642 MPI196642 MZE196642 NJA196642 NSW196642 OCS196642 OMO196642 OWK196642 PGG196642 PQC196642 PZY196642 QJU196642 QTQ196642 RDM196642 RNI196642 RXE196642 SHA196642 SQW196642 TAS196642 TKO196642 TUK196642 UEG196642 UOC196642 UXY196642 VHU196642 VRQ196642 WBM196642 WLI196642 WVE196642 B262178 IS262178 SO262178 ACK262178 AMG262178 AWC262178 BFY262178 BPU262178 BZQ262178 CJM262178 CTI262178 DDE262178 DNA262178 DWW262178 EGS262178 EQO262178 FAK262178 FKG262178 FUC262178 GDY262178 GNU262178 GXQ262178 HHM262178 HRI262178 IBE262178 ILA262178 IUW262178 JES262178 JOO262178 JYK262178 KIG262178 KSC262178 LBY262178 LLU262178 LVQ262178 MFM262178 MPI262178 MZE262178 NJA262178 NSW262178 OCS262178 OMO262178 OWK262178 PGG262178 PQC262178 PZY262178 QJU262178 QTQ262178 RDM262178 RNI262178 RXE262178 SHA262178 SQW262178 TAS262178 TKO262178 TUK262178 UEG262178 UOC262178 UXY262178 VHU262178 VRQ262178 WBM262178 WLI262178 WVE262178 B327714 IS327714 SO327714 ACK327714 AMG327714 AWC327714 BFY327714 BPU327714 BZQ327714 CJM327714 CTI327714 DDE327714 DNA327714 DWW327714 EGS327714 EQO327714 FAK327714 FKG327714 FUC327714 GDY327714 GNU327714 GXQ327714 HHM327714 HRI327714 IBE327714 ILA327714 IUW327714 JES327714 JOO327714 JYK327714 KIG327714 KSC327714 LBY327714 LLU327714 LVQ327714 MFM327714 MPI327714 MZE327714 NJA327714 NSW327714 OCS327714 OMO327714 OWK327714 PGG327714 PQC327714 PZY327714 QJU327714 QTQ327714 RDM327714 RNI327714 RXE327714 SHA327714 SQW327714 TAS327714 TKO327714 TUK327714 UEG327714 UOC327714 UXY327714 VHU327714 VRQ327714 WBM327714 WLI327714 WVE327714 B393250 IS393250 SO393250 ACK393250 AMG393250 AWC393250 BFY393250 BPU393250 BZQ393250 CJM393250 CTI393250 DDE393250 DNA393250 DWW393250 EGS393250 EQO393250 FAK393250 FKG393250 FUC393250 GDY393250 GNU393250 GXQ393250 HHM393250 HRI393250 IBE393250 ILA393250 IUW393250 JES393250 JOO393250 JYK393250 KIG393250 KSC393250 LBY393250 LLU393250 LVQ393250 MFM393250 MPI393250 MZE393250 NJA393250 NSW393250 OCS393250 OMO393250 OWK393250 PGG393250 PQC393250 PZY393250 QJU393250 QTQ393250 RDM393250 RNI393250 RXE393250 SHA393250 SQW393250 TAS393250 TKO393250 TUK393250 UEG393250 UOC393250 UXY393250 VHU393250 VRQ393250 WBM393250 WLI393250 WVE393250 B458786 IS458786 SO458786 ACK458786 AMG458786 AWC458786 BFY458786 BPU458786 BZQ458786 CJM458786 CTI458786 DDE458786 DNA458786 DWW458786 EGS458786 EQO458786 FAK458786 FKG458786 FUC458786 GDY458786 GNU458786 GXQ458786 HHM458786 HRI458786 IBE458786 ILA458786 IUW458786 JES458786 JOO458786 JYK458786 KIG458786 KSC458786 LBY458786 LLU458786 LVQ458786 MFM458786 MPI458786 MZE458786 NJA458786 NSW458786 OCS458786 OMO458786 OWK458786 PGG458786 PQC458786 PZY458786 QJU458786 QTQ458786 RDM458786 RNI458786 RXE458786 SHA458786 SQW458786 TAS458786 TKO458786 TUK458786 UEG458786 UOC458786 UXY458786 VHU458786 VRQ458786 WBM458786 WLI458786 WVE458786 B524322 IS524322 SO524322 ACK524322 AMG524322 AWC524322 BFY524322 BPU524322 BZQ524322 CJM524322 CTI524322 DDE524322 DNA524322 DWW524322 EGS524322 EQO524322 FAK524322 FKG524322 FUC524322 GDY524322 GNU524322 GXQ524322 HHM524322 HRI524322 IBE524322 ILA524322 IUW524322 JES524322 JOO524322 JYK524322 KIG524322 KSC524322 LBY524322 LLU524322 LVQ524322 MFM524322 MPI524322 MZE524322 NJA524322 NSW524322 OCS524322 OMO524322 OWK524322 PGG524322 PQC524322 PZY524322 QJU524322 QTQ524322 RDM524322 RNI524322 RXE524322 SHA524322 SQW524322 TAS524322 TKO524322 TUK524322 UEG524322 UOC524322 UXY524322 VHU524322 VRQ524322 WBM524322 WLI524322 WVE524322 B589858 IS589858 SO589858 ACK589858 AMG589858 AWC589858 BFY589858 BPU589858 BZQ589858 CJM589858 CTI589858 DDE589858 DNA589858 DWW589858 EGS589858 EQO589858 FAK589858 FKG589858 FUC589858 GDY589858 GNU589858 GXQ589858 HHM589858 HRI589858 IBE589858 ILA589858 IUW589858 JES589858 JOO589858 JYK589858 KIG589858 KSC589858 LBY589858 LLU589858 LVQ589858 MFM589858 MPI589858 MZE589858 NJA589858 NSW589858 OCS589858 OMO589858 OWK589858 PGG589858 PQC589858 PZY589858 QJU589858 QTQ589858 RDM589858 RNI589858 RXE589858 SHA589858 SQW589858 TAS589858 TKO589858 TUK589858 UEG589858 UOC589858 UXY589858 VHU589858 VRQ589858 WBM589858 WLI589858 WVE589858 B655394 IS655394 SO655394 ACK655394 AMG655394 AWC655394 BFY655394 BPU655394 BZQ655394 CJM655394 CTI655394 DDE655394 DNA655394 DWW655394 EGS655394 EQO655394 FAK655394 FKG655394 FUC655394 GDY655394 GNU655394 GXQ655394 HHM655394 HRI655394 IBE655394 ILA655394 IUW655394 JES655394 JOO655394 JYK655394 KIG655394 KSC655394 LBY655394 LLU655394 LVQ655394 MFM655394 MPI655394 MZE655394 NJA655394 NSW655394 OCS655394 OMO655394 OWK655394 PGG655394 PQC655394 PZY655394 QJU655394 QTQ655394 RDM655394 RNI655394 RXE655394 SHA655394 SQW655394 TAS655394 TKO655394 TUK655394 UEG655394 UOC655394 UXY655394 VHU655394 VRQ655394 WBM655394 WLI655394 WVE655394 B720930 IS720930 SO720930 ACK720930 AMG720930 AWC720930 BFY720930 BPU720930 BZQ720930 CJM720930 CTI720930 DDE720930 DNA720930 DWW720930 EGS720930 EQO720930 FAK720930 FKG720930 FUC720930 GDY720930 GNU720930 GXQ720930 HHM720930 HRI720930 IBE720930 ILA720930 IUW720930 JES720930 JOO720930 JYK720930 KIG720930 KSC720930 LBY720930 LLU720930 LVQ720930 MFM720930 MPI720930 MZE720930 NJA720930 NSW720930 OCS720930 OMO720930 OWK720930 PGG720930 PQC720930 PZY720930 QJU720930 QTQ720930 RDM720930 RNI720930 RXE720930 SHA720930 SQW720930 TAS720930 TKO720930 TUK720930 UEG720930 UOC720930 UXY720930 VHU720930 VRQ720930 WBM720930 WLI720930 WVE720930 B786466 IS786466 SO786466 ACK786466 AMG786466 AWC786466 BFY786466 BPU786466 BZQ786466 CJM786466 CTI786466 DDE786466 DNA786466 DWW786466 EGS786466 EQO786466 FAK786466 FKG786466 FUC786466 GDY786466 GNU786466 GXQ786466 HHM786466 HRI786466 IBE786466 ILA786466 IUW786466 JES786466 JOO786466 JYK786466 KIG786466 KSC786466 LBY786466 LLU786466 LVQ786466 MFM786466 MPI786466 MZE786466 NJA786466 NSW786466 OCS786466 OMO786466 OWK786466 PGG786466 PQC786466 PZY786466 QJU786466 QTQ786466 RDM786466 RNI786466 RXE786466 SHA786466 SQW786466 TAS786466 TKO786466 TUK786466 UEG786466 UOC786466 UXY786466 VHU786466 VRQ786466 WBM786466 WLI786466 WVE786466 B852002 IS852002 SO852002 ACK852002 AMG852002 AWC852002 BFY852002 BPU852002 BZQ852002 CJM852002 CTI852002 DDE852002 DNA852002 DWW852002 EGS852002 EQO852002 FAK852002 FKG852002 FUC852002 GDY852002 GNU852002 GXQ852002 HHM852002 HRI852002 IBE852002 ILA852002 IUW852002 JES852002 JOO852002 JYK852002 KIG852002 KSC852002 LBY852002 LLU852002 LVQ852002 MFM852002 MPI852002 MZE852002 NJA852002 NSW852002 OCS852002 OMO852002 OWK852002 PGG852002 PQC852002 PZY852002 QJU852002 QTQ852002 RDM852002 RNI852002 RXE852002 SHA852002 SQW852002 TAS852002 TKO852002 TUK852002 UEG852002 UOC852002 UXY852002 VHU852002 VRQ852002 WBM852002 WLI852002 WVE852002 B917538 IS917538 SO917538 ACK917538 AMG917538 AWC917538 BFY917538 BPU917538 BZQ917538 CJM917538 CTI917538 DDE917538 DNA917538 DWW917538 EGS917538 EQO917538 FAK917538 FKG917538 FUC917538 GDY917538 GNU917538 GXQ917538 HHM917538 HRI917538 IBE917538 ILA917538 IUW917538 JES917538 JOO917538 JYK917538 KIG917538 KSC917538 LBY917538 LLU917538 LVQ917538 MFM917538 MPI917538 MZE917538 NJA917538 NSW917538 OCS917538 OMO917538 OWK917538 PGG917538 PQC917538 PZY917538 QJU917538 QTQ917538 RDM917538 RNI917538 RXE917538 SHA917538 SQW917538 TAS917538 TKO917538 TUK917538 UEG917538 UOC917538 UXY917538 VHU917538 VRQ917538 WBM917538 WLI917538 WVE917538 B983074 IS983074 SO983074 ACK983074 AMG983074 AWC983074 BFY983074 BPU983074 BZQ983074 CJM983074 CTI983074 DDE983074 DNA983074 DWW983074 EGS983074 EQO983074 FAK983074 FKG983074 FUC983074 GDY983074 GNU983074 GXQ983074 HHM983074 HRI983074 IBE983074 ILA983074 IUW983074 JES983074 JOO983074 JYK983074 KIG983074 KSC983074 LBY983074 LLU983074 LVQ983074 MFM983074 MPI983074 MZE983074 NJA983074 NSW983074 OCS983074 OMO983074 OWK983074 PGG983074 PQC983074 PZY983074 QJU983074 QTQ983074 RDM983074 RNI983074 RXE983074 SHA983074 SQW983074 TAS983074 TKO983074 TUK983074 UEG983074 UOC983074 UXY983074 VHU983074 VRQ983074 WBM983074 WLI983074 WVE983074">
      <formula1>G65557</formula1>
    </dataValidation>
    <dataValidation type="decimal" operator="equal" allowBlank="1" showInputMessage="1" showErrorMessage="1" promptTitle="Tähelepanu!" prompt="Kogusumma peab olema võrdne projekti kogukuludega." sqref="B65566 IS65566 SO65566 ACK65566 AMG65566 AWC65566 BFY65566 BPU65566 BZQ65566 CJM65566 CTI65566 DDE65566 DNA65566 DWW65566 EGS65566 EQO65566 FAK65566 FKG65566 FUC65566 GDY65566 GNU65566 GXQ65566 HHM65566 HRI65566 IBE65566 ILA65566 IUW65566 JES65566 JOO65566 JYK65566 KIG65566 KSC65566 LBY65566 LLU65566 LVQ65566 MFM65566 MPI65566 MZE65566 NJA65566 NSW65566 OCS65566 OMO65566 OWK65566 PGG65566 PQC65566 PZY65566 QJU65566 QTQ65566 RDM65566 RNI65566 RXE65566 SHA65566 SQW65566 TAS65566 TKO65566 TUK65566 UEG65566 UOC65566 UXY65566 VHU65566 VRQ65566 WBM65566 WLI65566 WVE65566 B131102 IS131102 SO131102 ACK131102 AMG131102 AWC131102 BFY131102 BPU131102 BZQ131102 CJM131102 CTI131102 DDE131102 DNA131102 DWW131102 EGS131102 EQO131102 FAK131102 FKG131102 FUC131102 GDY131102 GNU131102 GXQ131102 HHM131102 HRI131102 IBE131102 ILA131102 IUW131102 JES131102 JOO131102 JYK131102 KIG131102 KSC131102 LBY131102 LLU131102 LVQ131102 MFM131102 MPI131102 MZE131102 NJA131102 NSW131102 OCS131102 OMO131102 OWK131102 PGG131102 PQC131102 PZY131102 QJU131102 QTQ131102 RDM131102 RNI131102 RXE131102 SHA131102 SQW131102 TAS131102 TKO131102 TUK131102 UEG131102 UOC131102 UXY131102 VHU131102 VRQ131102 WBM131102 WLI131102 WVE131102 B196638 IS196638 SO196638 ACK196638 AMG196638 AWC196638 BFY196638 BPU196638 BZQ196638 CJM196638 CTI196638 DDE196638 DNA196638 DWW196638 EGS196638 EQO196638 FAK196638 FKG196638 FUC196638 GDY196638 GNU196638 GXQ196638 HHM196638 HRI196638 IBE196638 ILA196638 IUW196638 JES196638 JOO196638 JYK196638 KIG196638 KSC196638 LBY196638 LLU196638 LVQ196638 MFM196638 MPI196638 MZE196638 NJA196638 NSW196638 OCS196638 OMO196638 OWK196638 PGG196638 PQC196638 PZY196638 QJU196638 QTQ196638 RDM196638 RNI196638 RXE196638 SHA196638 SQW196638 TAS196638 TKO196638 TUK196638 UEG196638 UOC196638 UXY196638 VHU196638 VRQ196638 WBM196638 WLI196638 WVE196638 B262174 IS262174 SO262174 ACK262174 AMG262174 AWC262174 BFY262174 BPU262174 BZQ262174 CJM262174 CTI262174 DDE262174 DNA262174 DWW262174 EGS262174 EQO262174 FAK262174 FKG262174 FUC262174 GDY262174 GNU262174 GXQ262174 HHM262174 HRI262174 IBE262174 ILA262174 IUW262174 JES262174 JOO262174 JYK262174 KIG262174 KSC262174 LBY262174 LLU262174 LVQ262174 MFM262174 MPI262174 MZE262174 NJA262174 NSW262174 OCS262174 OMO262174 OWK262174 PGG262174 PQC262174 PZY262174 QJU262174 QTQ262174 RDM262174 RNI262174 RXE262174 SHA262174 SQW262174 TAS262174 TKO262174 TUK262174 UEG262174 UOC262174 UXY262174 VHU262174 VRQ262174 WBM262174 WLI262174 WVE262174 B327710 IS327710 SO327710 ACK327710 AMG327710 AWC327710 BFY327710 BPU327710 BZQ327710 CJM327710 CTI327710 DDE327710 DNA327710 DWW327710 EGS327710 EQO327710 FAK327710 FKG327710 FUC327710 GDY327710 GNU327710 GXQ327710 HHM327710 HRI327710 IBE327710 ILA327710 IUW327710 JES327710 JOO327710 JYK327710 KIG327710 KSC327710 LBY327710 LLU327710 LVQ327710 MFM327710 MPI327710 MZE327710 NJA327710 NSW327710 OCS327710 OMO327710 OWK327710 PGG327710 PQC327710 PZY327710 QJU327710 QTQ327710 RDM327710 RNI327710 RXE327710 SHA327710 SQW327710 TAS327710 TKO327710 TUK327710 UEG327710 UOC327710 UXY327710 VHU327710 VRQ327710 WBM327710 WLI327710 WVE327710 B393246 IS393246 SO393246 ACK393246 AMG393246 AWC393246 BFY393246 BPU393246 BZQ393246 CJM393246 CTI393246 DDE393246 DNA393246 DWW393246 EGS393246 EQO393246 FAK393246 FKG393246 FUC393246 GDY393246 GNU393246 GXQ393246 HHM393246 HRI393246 IBE393246 ILA393246 IUW393246 JES393246 JOO393246 JYK393246 KIG393246 KSC393246 LBY393246 LLU393246 LVQ393246 MFM393246 MPI393246 MZE393246 NJA393246 NSW393246 OCS393246 OMO393246 OWK393246 PGG393246 PQC393246 PZY393246 QJU393246 QTQ393246 RDM393246 RNI393246 RXE393246 SHA393246 SQW393246 TAS393246 TKO393246 TUK393246 UEG393246 UOC393246 UXY393246 VHU393246 VRQ393246 WBM393246 WLI393246 WVE393246 B458782 IS458782 SO458782 ACK458782 AMG458782 AWC458782 BFY458782 BPU458782 BZQ458782 CJM458782 CTI458782 DDE458782 DNA458782 DWW458782 EGS458782 EQO458782 FAK458782 FKG458782 FUC458782 GDY458782 GNU458782 GXQ458782 HHM458782 HRI458782 IBE458782 ILA458782 IUW458782 JES458782 JOO458782 JYK458782 KIG458782 KSC458782 LBY458782 LLU458782 LVQ458782 MFM458782 MPI458782 MZE458782 NJA458782 NSW458782 OCS458782 OMO458782 OWK458782 PGG458782 PQC458782 PZY458782 QJU458782 QTQ458782 RDM458782 RNI458782 RXE458782 SHA458782 SQW458782 TAS458782 TKO458782 TUK458782 UEG458782 UOC458782 UXY458782 VHU458782 VRQ458782 WBM458782 WLI458782 WVE458782 B524318 IS524318 SO524318 ACK524318 AMG524318 AWC524318 BFY524318 BPU524318 BZQ524318 CJM524318 CTI524318 DDE524318 DNA524318 DWW524318 EGS524318 EQO524318 FAK524318 FKG524318 FUC524318 GDY524318 GNU524318 GXQ524318 HHM524318 HRI524318 IBE524318 ILA524318 IUW524318 JES524318 JOO524318 JYK524318 KIG524318 KSC524318 LBY524318 LLU524318 LVQ524318 MFM524318 MPI524318 MZE524318 NJA524318 NSW524318 OCS524318 OMO524318 OWK524318 PGG524318 PQC524318 PZY524318 QJU524318 QTQ524318 RDM524318 RNI524318 RXE524318 SHA524318 SQW524318 TAS524318 TKO524318 TUK524318 UEG524318 UOC524318 UXY524318 VHU524318 VRQ524318 WBM524318 WLI524318 WVE524318 B589854 IS589854 SO589854 ACK589854 AMG589854 AWC589854 BFY589854 BPU589854 BZQ589854 CJM589854 CTI589854 DDE589854 DNA589854 DWW589854 EGS589854 EQO589854 FAK589854 FKG589854 FUC589854 GDY589854 GNU589854 GXQ589854 HHM589854 HRI589854 IBE589854 ILA589854 IUW589854 JES589854 JOO589854 JYK589854 KIG589854 KSC589854 LBY589854 LLU589854 LVQ589854 MFM589854 MPI589854 MZE589854 NJA589854 NSW589854 OCS589854 OMO589854 OWK589854 PGG589854 PQC589854 PZY589854 QJU589854 QTQ589854 RDM589854 RNI589854 RXE589854 SHA589854 SQW589854 TAS589854 TKO589854 TUK589854 UEG589854 UOC589854 UXY589854 VHU589854 VRQ589854 WBM589854 WLI589854 WVE589854 B655390 IS655390 SO655390 ACK655390 AMG655390 AWC655390 BFY655390 BPU655390 BZQ655390 CJM655390 CTI655390 DDE655390 DNA655390 DWW655390 EGS655390 EQO655390 FAK655390 FKG655390 FUC655390 GDY655390 GNU655390 GXQ655390 HHM655390 HRI655390 IBE655390 ILA655390 IUW655390 JES655390 JOO655390 JYK655390 KIG655390 KSC655390 LBY655390 LLU655390 LVQ655390 MFM655390 MPI655390 MZE655390 NJA655390 NSW655390 OCS655390 OMO655390 OWK655390 PGG655390 PQC655390 PZY655390 QJU655390 QTQ655390 RDM655390 RNI655390 RXE655390 SHA655390 SQW655390 TAS655390 TKO655390 TUK655390 UEG655390 UOC655390 UXY655390 VHU655390 VRQ655390 WBM655390 WLI655390 WVE655390 B720926 IS720926 SO720926 ACK720926 AMG720926 AWC720926 BFY720926 BPU720926 BZQ720926 CJM720926 CTI720926 DDE720926 DNA720926 DWW720926 EGS720926 EQO720926 FAK720926 FKG720926 FUC720926 GDY720926 GNU720926 GXQ720926 HHM720926 HRI720926 IBE720926 ILA720926 IUW720926 JES720926 JOO720926 JYK720926 KIG720926 KSC720926 LBY720926 LLU720926 LVQ720926 MFM720926 MPI720926 MZE720926 NJA720926 NSW720926 OCS720926 OMO720926 OWK720926 PGG720926 PQC720926 PZY720926 QJU720926 QTQ720926 RDM720926 RNI720926 RXE720926 SHA720926 SQW720926 TAS720926 TKO720926 TUK720926 UEG720926 UOC720926 UXY720926 VHU720926 VRQ720926 WBM720926 WLI720926 WVE720926 B786462 IS786462 SO786462 ACK786462 AMG786462 AWC786462 BFY786462 BPU786462 BZQ786462 CJM786462 CTI786462 DDE786462 DNA786462 DWW786462 EGS786462 EQO786462 FAK786462 FKG786462 FUC786462 GDY786462 GNU786462 GXQ786462 HHM786462 HRI786462 IBE786462 ILA786462 IUW786462 JES786462 JOO786462 JYK786462 KIG786462 KSC786462 LBY786462 LLU786462 LVQ786462 MFM786462 MPI786462 MZE786462 NJA786462 NSW786462 OCS786462 OMO786462 OWK786462 PGG786462 PQC786462 PZY786462 QJU786462 QTQ786462 RDM786462 RNI786462 RXE786462 SHA786462 SQW786462 TAS786462 TKO786462 TUK786462 UEG786462 UOC786462 UXY786462 VHU786462 VRQ786462 WBM786462 WLI786462 WVE786462 B851998 IS851998 SO851998 ACK851998 AMG851998 AWC851998 BFY851998 BPU851998 BZQ851998 CJM851998 CTI851998 DDE851998 DNA851998 DWW851998 EGS851998 EQO851998 FAK851998 FKG851998 FUC851998 GDY851998 GNU851998 GXQ851998 HHM851998 HRI851998 IBE851998 ILA851998 IUW851998 JES851998 JOO851998 JYK851998 KIG851998 KSC851998 LBY851998 LLU851998 LVQ851998 MFM851998 MPI851998 MZE851998 NJA851998 NSW851998 OCS851998 OMO851998 OWK851998 PGG851998 PQC851998 PZY851998 QJU851998 QTQ851998 RDM851998 RNI851998 RXE851998 SHA851998 SQW851998 TAS851998 TKO851998 TUK851998 UEG851998 UOC851998 UXY851998 VHU851998 VRQ851998 WBM851998 WLI851998 WVE851998 B917534 IS917534 SO917534 ACK917534 AMG917534 AWC917534 BFY917534 BPU917534 BZQ917534 CJM917534 CTI917534 DDE917534 DNA917534 DWW917534 EGS917534 EQO917534 FAK917534 FKG917534 FUC917534 GDY917534 GNU917534 GXQ917534 HHM917534 HRI917534 IBE917534 ILA917534 IUW917534 JES917534 JOO917534 JYK917534 KIG917534 KSC917534 LBY917534 LLU917534 LVQ917534 MFM917534 MPI917534 MZE917534 NJA917534 NSW917534 OCS917534 OMO917534 OWK917534 PGG917534 PQC917534 PZY917534 QJU917534 QTQ917534 RDM917534 RNI917534 RXE917534 SHA917534 SQW917534 TAS917534 TKO917534 TUK917534 UEG917534 UOC917534 UXY917534 VHU917534 VRQ917534 WBM917534 WLI917534 WVE917534 B983070 IS983070 SO983070 ACK983070 AMG983070 AWC983070 BFY983070 BPU983070 BZQ983070 CJM983070 CTI983070 DDE983070 DNA983070 DWW983070 EGS983070 EQO983070 FAK983070 FKG983070 FUC983070 GDY983070 GNU983070 GXQ983070 HHM983070 HRI983070 IBE983070 ILA983070 IUW983070 JES983070 JOO983070 JYK983070 KIG983070 KSC983070 LBY983070 LLU983070 LVQ983070 MFM983070 MPI983070 MZE983070 NJA983070 NSW983070 OCS983070 OMO983070 OWK983070 PGG983070 PQC983070 PZY983070 QJU983070 QTQ983070 RDM983070 RNI983070 RXE983070 SHA983070 SQW983070 TAS983070 TKO983070 TUK983070 UEG983070 UOC983070 UXY983070 VHU983070 VRQ983070 WBM983070 WLI983070 WVE983070">
      <formula1>G65557</formula1>
    </dataValidation>
    <dataValidation type="decimal" operator="lessThan" allowBlank="1" showInputMessage="1" showErrorMessage="1" promptTitle="Tähelepanu!" prompt="SiM toetus on kuni 25% projekti kogukuludest." sqref="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WVJ36:WVJ42 WLN36:WLN42 WBR36:WBR42 VRV36:VRV42 VHZ36:VHZ42 UYD36:UYD42 UOH36:UOH42 UEL36:UEL42 TUP36:TUP42 TKT36:TKT42 TAX36:TAX42 SRB36:SRB42 SHF36:SHF42 RXJ36:RXJ42 RNN36:RNN42 RDR36:RDR42 QTV36:QTV42 QJZ36:QJZ42 QAD36:QAD42 PQH36:PQH42 PGL36:PGL42 OWP36:OWP42 OMT36:OMT42 OCX36:OCX42 NTB36:NTB42 NJF36:NJF42 MZJ36:MZJ42 MPN36:MPN42 MFR36:MFR42 LVV36:LVV42 LLZ36:LLZ42 LCD36:LCD42 KSH36:KSH42 KIL36:KIL42 JYP36:JYP42 JOT36:JOT42 JEX36:JEX42 IVB36:IVB42 ILF36:ILF42 IBJ36:IBJ42 HRN36:HRN42 HHR36:HHR42 GXV36:GXV42 GNZ36:GNZ42 GED36:GED42 FUH36:FUH42 FKL36:FKL42 FAP36:FAP42 EQT36:EQT42 EGX36:EGX42 DXB36:DXB42 DNF36:DNF42 DDJ36:DDJ42 CTN36:CTN42 CJR36:CJR42 BZV36:BZV42 BPZ36:BPZ42 BGD36:BGD42 AWH36:AWH42 AML36:AML42 ACP36:ACP42 ST36:ST42 IX36:IX42">
      <formula1>IV36*0.25</formula1>
    </dataValidation>
    <dataValidation type="decimal" operator="lessThan" allowBlank="1" showInputMessage="1" showErrorMessage="1" promptTitle="Tähelepanu!" prompt="AMIF toetus on kuni 75% kogukuludest." sqref="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WVI36:WVI42 WLM36:WLM42 WBQ36:WBQ42 VRU36:VRU42 VHY36:VHY42 UYC36:UYC42 UOG36:UOG42 UEK36:UEK42 TUO36:TUO42 TKS36:TKS42 TAW36:TAW42 SRA36:SRA42 SHE36:SHE42 RXI36:RXI42 RNM36:RNM42 RDQ36:RDQ42 QTU36:QTU42 QJY36:QJY42 QAC36:QAC42 PQG36:PQG42 PGK36:PGK42 OWO36:OWO42 OMS36:OMS42 OCW36:OCW42 NTA36:NTA42 NJE36:NJE42 MZI36:MZI42 MPM36:MPM42 MFQ36:MFQ42 LVU36:LVU42 LLY36:LLY42 LCC36:LCC42 KSG36:KSG42 KIK36:KIK42 JYO36:JYO42 JOS36:JOS42 JEW36:JEW42 IVA36:IVA42 ILE36:ILE42 IBI36:IBI42 HRM36:HRM42 HHQ36:HHQ42 GXU36:GXU42 GNY36:GNY42 GEC36:GEC42 FUG36:FUG42 FKK36:FKK42 FAO36:FAO42 EQS36:EQS42 EGW36:EGW42 DXA36:DXA42 DNE36:DNE42 DDI36:DDI42 CTM36:CTM42 CJQ36:CJQ42 BZU36:BZU42 BPY36:BPY42 BGC36:BGC42 AWG36:AWG42 AMK36:AMK42 ACO36:ACO42 SS36:SS42 IW36:IW42">
      <formula1>IV36*0.75</formula1>
    </dataValidation>
    <dataValidation type="decimal" operator="lessThan" allowBlank="1" showInputMessage="1" showErrorMessage="1" promptTitle="Tähelepanu!" prompt="Kaudsed kulud moodustavad otsestest kuludest kuni 7%." sqref="IV35:IX35 SR35:ST35 ACN35:ACP35 AMJ35:AML35 AWF35:AWH35 BGB35:BGD35 BPX35:BPZ35 BZT35:BZV35 CJP35:CJR35 CTL35:CTN35 DDH35:DDJ35 DND35:DNF35 DWZ35:DXB35 EGV35:EGX35 EQR35:EQT35 FAN35:FAP35 FKJ35:FKL35 FUF35:FUH35 GEB35:GED35 GNX35:GNZ35 GXT35:GXV35 HHP35:HHR35 HRL35:HRN35 IBH35:IBJ35 ILD35:ILF35 IUZ35:IVB35 JEV35:JEX35 JOR35:JOT35 JYN35:JYP35 KIJ35:KIL35 KSF35:KSH35 LCB35:LCD35 LLX35:LLZ35 LVT35:LVV35 MFP35:MFR35 MPL35:MPN35 MZH35:MZJ35 NJD35:NJF35 NSZ35:NTB35 OCV35:OCX35 OMR35:OMT35 OWN35:OWP35 PGJ35:PGL35 PQF35:PQH35 QAB35:QAD35 QJX35:QJZ35 QTT35:QTV35 RDP35:RDR35 RNL35:RNN35 RXH35:RXJ35 SHD35:SHF35 SQZ35:SRB35 TAV35:TAX35 TKR35:TKT35 TUN35:TUP35 UEJ35:UEL35 UOF35:UOH35 UYB35:UYD35 VHX35:VHZ35 VRT35:VRV35 WBP35:WBR35 WLL35:WLN35 WVH35:WVJ35 IX65556:IZ65556 ST65556:SV65556 ACP65556:ACR65556 AML65556:AMN65556 AWH65556:AWJ65556 BGD65556:BGF65556 BPZ65556:BQB65556 BZV65556:BZX65556 CJR65556:CJT65556 CTN65556:CTP65556 DDJ65556:DDL65556 DNF65556:DNH65556 DXB65556:DXD65556 EGX65556:EGZ65556 EQT65556:EQV65556 FAP65556:FAR65556 FKL65556:FKN65556 FUH65556:FUJ65556 GED65556:GEF65556 GNZ65556:GOB65556 GXV65556:GXX65556 HHR65556:HHT65556 HRN65556:HRP65556 IBJ65556:IBL65556 ILF65556:ILH65556 IVB65556:IVD65556 JEX65556:JEZ65556 JOT65556:JOV65556 JYP65556:JYR65556 KIL65556:KIN65556 KSH65556:KSJ65556 LCD65556:LCF65556 LLZ65556:LMB65556 LVV65556:LVX65556 MFR65556:MFT65556 MPN65556:MPP65556 MZJ65556:MZL65556 NJF65556:NJH65556 NTB65556:NTD65556 OCX65556:OCZ65556 OMT65556:OMV65556 OWP65556:OWR65556 PGL65556:PGN65556 PQH65556:PQJ65556 QAD65556:QAF65556 QJZ65556:QKB65556 QTV65556:QTX65556 RDR65556:RDT65556 RNN65556:RNP65556 RXJ65556:RXL65556 SHF65556:SHH65556 SRB65556:SRD65556 TAX65556:TAZ65556 TKT65556:TKV65556 TUP65556:TUR65556 UEL65556:UEN65556 UOH65556:UOJ65556 UYD65556:UYF65556 VHZ65556:VIB65556 VRV65556:VRX65556 WBR65556:WBT65556 WLN65556:WLP65556 WVJ65556:WVL65556 IX131092:IZ131092 ST131092:SV131092 ACP131092:ACR131092 AML131092:AMN131092 AWH131092:AWJ131092 BGD131092:BGF131092 BPZ131092:BQB131092 BZV131092:BZX131092 CJR131092:CJT131092 CTN131092:CTP131092 DDJ131092:DDL131092 DNF131092:DNH131092 DXB131092:DXD131092 EGX131092:EGZ131092 EQT131092:EQV131092 FAP131092:FAR131092 FKL131092:FKN131092 FUH131092:FUJ131092 GED131092:GEF131092 GNZ131092:GOB131092 GXV131092:GXX131092 HHR131092:HHT131092 HRN131092:HRP131092 IBJ131092:IBL131092 ILF131092:ILH131092 IVB131092:IVD131092 JEX131092:JEZ131092 JOT131092:JOV131092 JYP131092:JYR131092 KIL131092:KIN131092 KSH131092:KSJ131092 LCD131092:LCF131092 LLZ131092:LMB131092 LVV131092:LVX131092 MFR131092:MFT131092 MPN131092:MPP131092 MZJ131092:MZL131092 NJF131092:NJH131092 NTB131092:NTD131092 OCX131092:OCZ131092 OMT131092:OMV131092 OWP131092:OWR131092 PGL131092:PGN131092 PQH131092:PQJ131092 QAD131092:QAF131092 QJZ131092:QKB131092 QTV131092:QTX131092 RDR131092:RDT131092 RNN131092:RNP131092 RXJ131092:RXL131092 SHF131092:SHH131092 SRB131092:SRD131092 TAX131092:TAZ131092 TKT131092:TKV131092 TUP131092:TUR131092 UEL131092:UEN131092 UOH131092:UOJ131092 UYD131092:UYF131092 VHZ131092:VIB131092 VRV131092:VRX131092 WBR131092:WBT131092 WLN131092:WLP131092 WVJ131092:WVL131092 IX196628:IZ196628 ST196628:SV196628 ACP196628:ACR196628 AML196628:AMN196628 AWH196628:AWJ196628 BGD196628:BGF196628 BPZ196628:BQB196628 BZV196628:BZX196628 CJR196628:CJT196628 CTN196628:CTP196628 DDJ196628:DDL196628 DNF196628:DNH196628 DXB196628:DXD196628 EGX196628:EGZ196628 EQT196628:EQV196628 FAP196628:FAR196628 FKL196628:FKN196628 FUH196628:FUJ196628 GED196628:GEF196628 GNZ196628:GOB196628 GXV196628:GXX196628 HHR196628:HHT196628 HRN196628:HRP196628 IBJ196628:IBL196628 ILF196628:ILH196628 IVB196628:IVD196628 JEX196628:JEZ196628 JOT196628:JOV196628 JYP196628:JYR196628 KIL196628:KIN196628 KSH196628:KSJ196628 LCD196628:LCF196628 LLZ196628:LMB196628 LVV196628:LVX196628 MFR196628:MFT196628 MPN196628:MPP196628 MZJ196628:MZL196628 NJF196628:NJH196628 NTB196628:NTD196628 OCX196628:OCZ196628 OMT196628:OMV196628 OWP196628:OWR196628 PGL196628:PGN196628 PQH196628:PQJ196628 QAD196628:QAF196628 QJZ196628:QKB196628 QTV196628:QTX196628 RDR196628:RDT196628 RNN196628:RNP196628 RXJ196628:RXL196628 SHF196628:SHH196628 SRB196628:SRD196628 TAX196628:TAZ196628 TKT196628:TKV196628 TUP196628:TUR196628 UEL196628:UEN196628 UOH196628:UOJ196628 UYD196628:UYF196628 VHZ196628:VIB196628 VRV196628:VRX196628 WBR196628:WBT196628 WLN196628:WLP196628 WVJ196628:WVL196628 IX262164:IZ262164 ST262164:SV262164 ACP262164:ACR262164 AML262164:AMN262164 AWH262164:AWJ262164 BGD262164:BGF262164 BPZ262164:BQB262164 BZV262164:BZX262164 CJR262164:CJT262164 CTN262164:CTP262164 DDJ262164:DDL262164 DNF262164:DNH262164 DXB262164:DXD262164 EGX262164:EGZ262164 EQT262164:EQV262164 FAP262164:FAR262164 FKL262164:FKN262164 FUH262164:FUJ262164 GED262164:GEF262164 GNZ262164:GOB262164 GXV262164:GXX262164 HHR262164:HHT262164 HRN262164:HRP262164 IBJ262164:IBL262164 ILF262164:ILH262164 IVB262164:IVD262164 JEX262164:JEZ262164 JOT262164:JOV262164 JYP262164:JYR262164 KIL262164:KIN262164 KSH262164:KSJ262164 LCD262164:LCF262164 LLZ262164:LMB262164 LVV262164:LVX262164 MFR262164:MFT262164 MPN262164:MPP262164 MZJ262164:MZL262164 NJF262164:NJH262164 NTB262164:NTD262164 OCX262164:OCZ262164 OMT262164:OMV262164 OWP262164:OWR262164 PGL262164:PGN262164 PQH262164:PQJ262164 QAD262164:QAF262164 QJZ262164:QKB262164 QTV262164:QTX262164 RDR262164:RDT262164 RNN262164:RNP262164 RXJ262164:RXL262164 SHF262164:SHH262164 SRB262164:SRD262164 TAX262164:TAZ262164 TKT262164:TKV262164 TUP262164:TUR262164 UEL262164:UEN262164 UOH262164:UOJ262164 UYD262164:UYF262164 VHZ262164:VIB262164 VRV262164:VRX262164 WBR262164:WBT262164 WLN262164:WLP262164 WVJ262164:WVL262164 IX327700:IZ327700 ST327700:SV327700 ACP327700:ACR327700 AML327700:AMN327700 AWH327700:AWJ327700 BGD327700:BGF327700 BPZ327700:BQB327700 BZV327700:BZX327700 CJR327700:CJT327700 CTN327700:CTP327700 DDJ327700:DDL327700 DNF327700:DNH327700 DXB327700:DXD327700 EGX327700:EGZ327700 EQT327700:EQV327700 FAP327700:FAR327700 FKL327700:FKN327700 FUH327700:FUJ327700 GED327700:GEF327700 GNZ327700:GOB327700 GXV327700:GXX327700 HHR327700:HHT327700 HRN327700:HRP327700 IBJ327700:IBL327700 ILF327700:ILH327700 IVB327700:IVD327700 JEX327700:JEZ327700 JOT327700:JOV327700 JYP327700:JYR327700 KIL327700:KIN327700 KSH327700:KSJ327700 LCD327700:LCF327700 LLZ327700:LMB327700 LVV327700:LVX327700 MFR327700:MFT327700 MPN327700:MPP327700 MZJ327700:MZL327700 NJF327700:NJH327700 NTB327700:NTD327700 OCX327700:OCZ327700 OMT327700:OMV327700 OWP327700:OWR327700 PGL327700:PGN327700 PQH327700:PQJ327700 QAD327700:QAF327700 QJZ327700:QKB327700 QTV327700:QTX327700 RDR327700:RDT327700 RNN327700:RNP327700 RXJ327700:RXL327700 SHF327700:SHH327700 SRB327700:SRD327700 TAX327700:TAZ327700 TKT327700:TKV327700 TUP327700:TUR327700 UEL327700:UEN327700 UOH327700:UOJ327700 UYD327700:UYF327700 VHZ327700:VIB327700 VRV327700:VRX327700 WBR327700:WBT327700 WLN327700:WLP327700 WVJ327700:WVL327700 IX393236:IZ393236 ST393236:SV393236 ACP393236:ACR393236 AML393236:AMN393236 AWH393236:AWJ393236 BGD393236:BGF393236 BPZ393236:BQB393236 BZV393236:BZX393236 CJR393236:CJT393236 CTN393236:CTP393236 DDJ393236:DDL393236 DNF393236:DNH393236 DXB393236:DXD393236 EGX393236:EGZ393236 EQT393236:EQV393236 FAP393236:FAR393236 FKL393236:FKN393236 FUH393236:FUJ393236 GED393236:GEF393236 GNZ393236:GOB393236 GXV393236:GXX393236 HHR393236:HHT393236 HRN393236:HRP393236 IBJ393236:IBL393236 ILF393236:ILH393236 IVB393236:IVD393236 JEX393236:JEZ393236 JOT393236:JOV393236 JYP393236:JYR393236 KIL393236:KIN393236 KSH393236:KSJ393236 LCD393236:LCF393236 LLZ393236:LMB393236 LVV393236:LVX393236 MFR393236:MFT393236 MPN393236:MPP393236 MZJ393236:MZL393236 NJF393236:NJH393236 NTB393236:NTD393236 OCX393236:OCZ393236 OMT393236:OMV393236 OWP393236:OWR393236 PGL393236:PGN393236 PQH393236:PQJ393236 QAD393236:QAF393236 QJZ393236:QKB393236 QTV393236:QTX393236 RDR393236:RDT393236 RNN393236:RNP393236 RXJ393236:RXL393236 SHF393236:SHH393236 SRB393236:SRD393236 TAX393236:TAZ393236 TKT393236:TKV393236 TUP393236:TUR393236 UEL393236:UEN393236 UOH393236:UOJ393236 UYD393236:UYF393236 VHZ393236:VIB393236 VRV393236:VRX393236 WBR393236:WBT393236 WLN393236:WLP393236 WVJ393236:WVL393236 IX458772:IZ458772 ST458772:SV458772 ACP458772:ACR458772 AML458772:AMN458772 AWH458772:AWJ458772 BGD458772:BGF458772 BPZ458772:BQB458772 BZV458772:BZX458772 CJR458772:CJT458772 CTN458772:CTP458772 DDJ458772:DDL458772 DNF458772:DNH458772 DXB458772:DXD458772 EGX458772:EGZ458772 EQT458772:EQV458772 FAP458772:FAR458772 FKL458772:FKN458772 FUH458772:FUJ458772 GED458772:GEF458772 GNZ458772:GOB458772 GXV458772:GXX458772 HHR458772:HHT458772 HRN458772:HRP458772 IBJ458772:IBL458772 ILF458772:ILH458772 IVB458772:IVD458772 JEX458772:JEZ458772 JOT458772:JOV458772 JYP458772:JYR458772 KIL458772:KIN458772 KSH458772:KSJ458772 LCD458772:LCF458772 LLZ458772:LMB458772 LVV458772:LVX458772 MFR458772:MFT458772 MPN458772:MPP458772 MZJ458772:MZL458772 NJF458772:NJH458772 NTB458772:NTD458772 OCX458772:OCZ458772 OMT458772:OMV458772 OWP458772:OWR458772 PGL458772:PGN458772 PQH458772:PQJ458772 QAD458772:QAF458772 QJZ458772:QKB458772 QTV458772:QTX458772 RDR458772:RDT458772 RNN458772:RNP458772 RXJ458772:RXL458772 SHF458772:SHH458772 SRB458772:SRD458772 TAX458772:TAZ458772 TKT458772:TKV458772 TUP458772:TUR458772 UEL458772:UEN458772 UOH458772:UOJ458772 UYD458772:UYF458772 VHZ458772:VIB458772 VRV458772:VRX458772 WBR458772:WBT458772 WLN458772:WLP458772 WVJ458772:WVL458772 IX524308:IZ524308 ST524308:SV524308 ACP524308:ACR524308 AML524308:AMN524308 AWH524308:AWJ524308 BGD524308:BGF524308 BPZ524308:BQB524308 BZV524308:BZX524308 CJR524308:CJT524308 CTN524308:CTP524308 DDJ524308:DDL524308 DNF524308:DNH524308 DXB524308:DXD524308 EGX524308:EGZ524308 EQT524308:EQV524308 FAP524308:FAR524308 FKL524308:FKN524308 FUH524308:FUJ524308 GED524308:GEF524308 GNZ524308:GOB524308 GXV524308:GXX524308 HHR524308:HHT524308 HRN524308:HRP524308 IBJ524308:IBL524308 ILF524308:ILH524308 IVB524308:IVD524308 JEX524308:JEZ524308 JOT524308:JOV524308 JYP524308:JYR524308 KIL524308:KIN524308 KSH524308:KSJ524308 LCD524308:LCF524308 LLZ524308:LMB524308 LVV524308:LVX524308 MFR524308:MFT524308 MPN524308:MPP524308 MZJ524308:MZL524308 NJF524308:NJH524308 NTB524308:NTD524308 OCX524308:OCZ524308 OMT524308:OMV524308 OWP524308:OWR524308 PGL524308:PGN524308 PQH524308:PQJ524308 QAD524308:QAF524308 QJZ524308:QKB524308 QTV524308:QTX524308 RDR524308:RDT524308 RNN524308:RNP524308 RXJ524308:RXL524308 SHF524308:SHH524308 SRB524308:SRD524308 TAX524308:TAZ524308 TKT524308:TKV524308 TUP524308:TUR524308 UEL524308:UEN524308 UOH524308:UOJ524308 UYD524308:UYF524308 VHZ524308:VIB524308 VRV524308:VRX524308 WBR524308:WBT524308 WLN524308:WLP524308 WVJ524308:WVL524308 IX589844:IZ589844 ST589844:SV589844 ACP589844:ACR589844 AML589844:AMN589844 AWH589844:AWJ589844 BGD589844:BGF589844 BPZ589844:BQB589844 BZV589844:BZX589844 CJR589844:CJT589844 CTN589844:CTP589844 DDJ589844:DDL589844 DNF589844:DNH589844 DXB589844:DXD589844 EGX589844:EGZ589844 EQT589844:EQV589844 FAP589844:FAR589844 FKL589844:FKN589844 FUH589844:FUJ589844 GED589844:GEF589844 GNZ589844:GOB589844 GXV589844:GXX589844 HHR589844:HHT589844 HRN589844:HRP589844 IBJ589844:IBL589844 ILF589844:ILH589844 IVB589844:IVD589844 JEX589844:JEZ589844 JOT589844:JOV589844 JYP589844:JYR589844 KIL589844:KIN589844 KSH589844:KSJ589844 LCD589844:LCF589844 LLZ589844:LMB589844 LVV589844:LVX589844 MFR589844:MFT589844 MPN589844:MPP589844 MZJ589844:MZL589844 NJF589844:NJH589844 NTB589844:NTD589844 OCX589844:OCZ589844 OMT589844:OMV589844 OWP589844:OWR589844 PGL589844:PGN589844 PQH589844:PQJ589844 QAD589844:QAF589844 QJZ589844:QKB589844 QTV589844:QTX589844 RDR589844:RDT589844 RNN589844:RNP589844 RXJ589844:RXL589844 SHF589844:SHH589844 SRB589844:SRD589844 TAX589844:TAZ589844 TKT589844:TKV589844 TUP589844:TUR589844 UEL589844:UEN589844 UOH589844:UOJ589844 UYD589844:UYF589844 VHZ589844:VIB589844 VRV589844:VRX589844 WBR589844:WBT589844 WLN589844:WLP589844 WVJ589844:WVL589844 IX655380:IZ655380 ST655380:SV655380 ACP655380:ACR655380 AML655380:AMN655380 AWH655380:AWJ655380 BGD655380:BGF655380 BPZ655380:BQB655380 BZV655380:BZX655380 CJR655380:CJT655380 CTN655380:CTP655380 DDJ655380:DDL655380 DNF655380:DNH655380 DXB655380:DXD655380 EGX655380:EGZ655380 EQT655380:EQV655380 FAP655380:FAR655380 FKL655380:FKN655380 FUH655380:FUJ655380 GED655380:GEF655380 GNZ655380:GOB655380 GXV655380:GXX655380 HHR655380:HHT655380 HRN655380:HRP655380 IBJ655380:IBL655380 ILF655380:ILH655380 IVB655380:IVD655380 JEX655380:JEZ655380 JOT655380:JOV655380 JYP655380:JYR655380 KIL655380:KIN655380 KSH655380:KSJ655380 LCD655380:LCF655380 LLZ655380:LMB655380 LVV655380:LVX655380 MFR655380:MFT655380 MPN655380:MPP655380 MZJ655380:MZL655380 NJF655380:NJH655380 NTB655380:NTD655380 OCX655380:OCZ655380 OMT655380:OMV655380 OWP655380:OWR655380 PGL655380:PGN655380 PQH655380:PQJ655380 QAD655380:QAF655380 QJZ655380:QKB655380 QTV655380:QTX655380 RDR655380:RDT655380 RNN655380:RNP655380 RXJ655380:RXL655380 SHF655380:SHH655380 SRB655380:SRD655380 TAX655380:TAZ655380 TKT655380:TKV655380 TUP655380:TUR655380 UEL655380:UEN655380 UOH655380:UOJ655380 UYD655380:UYF655380 VHZ655380:VIB655380 VRV655380:VRX655380 WBR655380:WBT655380 WLN655380:WLP655380 WVJ655380:WVL655380 IX720916:IZ720916 ST720916:SV720916 ACP720916:ACR720916 AML720916:AMN720916 AWH720916:AWJ720916 BGD720916:BGF720916 BPZ720916:BQB720916 BZV720916:BZX720916 CJR720916:CJT720916 CTN720916:CTP720916 DDJ720916:DDL720916 DNF720916:DNH720916 DXB720916:DXD720916 EGX720916:EGZ720916 EQT720916:EQV720916 FAP720916:FAR720916 FKL720916:FKN720916 FUH720916:FUJ720916 GED720916:GEF720916 GNZ720916:GOB720916 GXV720916:GXX720916 HHR720916:HHT720916 HRN720916:HRP720916 IBJ720916:IBL720916 ILF720916:ILH720916 IVB720916:IVD720916 JEX720916:JEZ720916 JOT720916:JOV720916 JYP720916:JYR720916 KIL720916:KIN720916 KSH720916:KSJ720916 LCD720916:LCF720916 LLZ720916:LMB720916 LVV720916:LVX720916 MFR720916:MFT720916 MPN720916:MPP720916 MZJ720916:MZL720916 NJF720916:NJH720916 NTB720916:NTD720916 OCX720916:OCZ720916 OMT720916:OMV720916 OWP720916:OWR720916 PGL720916:PGN720916 PQH720916:PQJ720916 QAD720916:QAF720916 QJZ720916:QKB720916 QTV720916:QTX720916 RDR720916:RDT720916 RNN720916:RNP720916 RXJ720916:RXL720916 SHF720916:SHH720916 SRB720916:SRD720916 TAX720916:TAZ720916 TKT720916:TKV720916 TUP720916:TUR720916 UEL720916:UEN720916 UOH720916:UOJ720916 UYD720916:UYF720916 VHZ720916:VIB720916 VRV720916:VRX720916 WBR720916:WBT720916 WLN720916:WLP720916 WVJ720916:WVL720916 IX786452:IZ786452 ST786452:SV786452 ACP786452:ACR786452 AML786452:AMN786452 AWH786452:AWJ786452 BGD786452:BGF786452 BPZ786452:BQB786452 BZV786452:BZX786452 CJR786452:CJT786452 CTN786452:CTP786452 DDJ786452:DDL786452 DNF786452:DNH786452 DXB786452:DXD786452 EGX786452:EGZ786452 EQT786452:EQV786452 FAP786452:FAR786452 FKL786452:FKN786452 FUH786452:FUJ786452 GED786452:GEF786452 GNZ786452:GOB786452 GXV786452:GXX786452 HHR786452:HHT786452 HRN786452:HRP786452 IBJ786452:IBL786452 ILF786452:ILH786452 IVB786452:IVD786452 JEX786452:JEZ786452 JOT786452:JOV786452 JYP786452:JYR786452 KIL786452:KIN786452 KSH786452:KSJ786452 LCD786452:LCF786452 LLZ786452:LMB786452 LVV786452:LVX786452 MFR786452:MFT786452 MPN786452:MPP786452 MZJ786452:MZL786452 NJF786452:NJH786452 NTB786452:NTD786452 OCX786452:OCZ786452 OMT786452:OMV786452 OWP786452:OWR786452 PGL786452:PGN786452 PQH786452:PQJ786452 QAD786452:QAF786452 QJZ786452:QKB786452 QTV786452:QTX786452 RDR786452:RDT786452 RNN786452:RNP786452 RXJ786452:RXL786452 SHF786452:SHH786452 SRB786452:SRD786452 TAX786452:TAZ786452 TKT786452:TKV786452 TUP786452:TUR786452 UEL786452:UEN786452 UOH786452:UOJ786452 UYD786452:UYF786452 VHZ786452:VIB786452 VRV786452:VRX786452 WBR786452:WBT786452 WLN786452:WLP786452 WVJ786452:WVL786452 IX851988:IZ851988 ST851988:SV851988 ACP851988:ACR851988 AML851988:AMN851988 AWH851988:AWJ851988 BGD851988:BGF851988 BPZ851988:BQB851988 BZV851988:BZX851988 CJR851988:CJT851988 CTN851988:CTP851988 DDJ851988:DDL851988 DNF851988:DNH851988 DXB851988:DXD851988 EGX851988:EGZ851988 EQT851988:EQV851988 FAP851988:FAR851988 FKL851988:FKN851988 FUH851988:FUJ851988 GED851988:GEF851988 GNZ851988:GOB851988 GXV851988:GXX851988 HHR851988:HHT851988 HRN851988:HRP851988 IBJ851988:IBL851988 ILF851988:ILH851988 IVB851988:IVD851988 JEX851988:JEZ851988 JOT851988:JOV851988 JYP851988:JYR851988 KIL851988:KIN851988 KSH851988:KSJ851988 LCD851988:LCF851988 LLZ851988:LMB851988 LVV851988:LVX851988 MFR851988:MFT851988 MPN851988:MPP851988 MZJ851988:MZL851988 NJF851988:NJH851988 NTB851988:NTD851988 OCX851988:OCZ851988 OMT851988:OMV851988 OWP851988:OWR851988 PGL851988:PGN851988 PQH851988:PQJ851988 QAD851988:QAF851988 QJZ851988:QKB851988 QTV851988:QTX851988 RDR851988:RDT851988 RNN851988:RNP851988 RXJ851988:RXL851988 SHF851988:SHH851988 SRB851988:SRD851988 TAX851988:TAZ851988 TKT851988:TKV851988 TUP851988:TUR851988 UEL851988:UEN851988 UOH851988:UOJ851988 UYD851988:UYF851988 VHZ851988:VIB851988 VRV851988:VRX851988 WBR851988:WBT851988 WLN851988:WLP851988 WVJ851988:WVL851988 IX917524:IZ917524 ST917524:SV917524 ACP917524:ACR917524 AML917524:AMN917524 AWH917524:AWJ917524 BGD917524:BGF917524 BPZ917524:BQB917524 BZV917524:BZX917524 CJR917524:CJT917524 CTN917524:CTP917524 DDJ917524:DDL917524 DNF917524:DNH917524 DXB917524:DXD917524 EGX917524:EGZ917524 EQT917524:EQV917524 FAP917524:FAR917524 FKL917524:FKN917524 FUH917524:FUJ917524 GED917524:GEF917524 GNZ917524:GOB917524 GXV917524:GXX917524 HHR917524:HHT917524 HRN917524:HRP917524 IBJ917524:IBL917524 ILF917524:ILH917524 IVB917524:IVD917524 JEX917524:JEZ917524 JOT917524:JOV917524 JYP917524:JYR917524 KIL917524:KIN917524 KSH917524:KSJ917524 LCD917524:LCF917524 LLZ917524:LMB917524 LVV917524:LVX917524 MFR917524:MFT917524 MPN917524:MPP917524 MZJ917524:MZL917524 NJF917524:NJH917524 NTB917524:NTD917524 OCX917524:OCZ917524 OMT917524:OMV917524 OWP917524:OWR917524 PGL917524:PGN917524 PQH917524:PQJ917524 QAD917524:QAF917524 QJZ917524:QKB917524 QTV917524:QTX917524 RDR917524:RDT917524 RNN917524:RNP917524 RXJ917524:RXL917524 SHF917524:SHH917524 SRB917524:SRD917524 TAX917524:TAZ917524 TKT917524:TKV917524 TUP917524:TUR917524 UEL917524:UEN917524 UOH917524:UOJ917524 UYD917524:UYF917524 VHZ917524:VIB917524 VRV917524:VRX917524 WBR917524:WBT917524 WLN917524:WLP917524 WVJ917524:WVL917524 IX983060:IZ983060 ST983060:SV983060 ACP983060:ACR983060 AML983060:AMN983060 AWH983060:AWJ983060 BGD983060:BGF983060 BPZ983060:BQB983060 BZV983060:BZX983060 CJR983060:CJT983060 CTN983060:CTP983060 DDJ983060:DDL983060 DNF983060:DNH983060 DXB983060:DXD983060 EGX983060:EGZ983060 EQT983060:EQV983060 FAP983060:FAR983060 FKL983060:FKN983060 FUH983060:FUJ983060 GED983060:GEF983060 GNZ983060:GOB983060 GXV983060:GXX983060 HHR983060:HHT983060 HRN983060:HRP983060 IBJ983060:IBL983060 ILF983060:ILH983060 IVB983060:IVD983060 JEX983060:JEZ983060 JOT983060:JOV983060 JYP983060:JYR983060 KIL983060:KIN983060 KSH983060:KSJ983060 LCD983060:LCF983060 LLZ983060:LMB983060 LVV983060:LVX983060 MFR983060:MFT983060 MPN983060:MPP983060 MZJ983060:MZL983060 NJF983060:NJH983060 NTB983060:NTD983060 OCX983060:OCZ983060 OMT983060:OMV983060 OWP983060:OWR983060 PGL983060:PGN983060 PQH983060:PQJ983060 QAD983060:QAF983060 QJZ983060:QKB983060 QTV983060:QTX983060 RDR983060:RDT983060 RNN983060:RNP983060 RXJ983060:RXL983060 SHF983060:SHH983060 SRB983060:SRD983060 TAX983060:TAZ983060 TKT983060:TKV983060 TUP983060:TUR983060 UEL983060:UEN983060 UOH983060:UOJ983060 UYD983060:UYF983060 VHZ983060:VIB983060 VRV983060:VRX983060 WBR983060:WBT983060 WLN983060:WLP983060 WVJ983060:WVL983060 G131092 G196628 G262164 G327700 G393236 G458772 G524308 G589844 G655380 G720916 G786452 G851988 G917524 G983060 G65556">
      <formula1>(0.07*G33)/1</formula1>
    </dataValidation>
    <dataValidation type="decimal" operator="equal" allowBlank="1" showInputMessage="1" showErrorMessage="1" promptTitle="Tähelepanu!" prompt="Kogusumma peab olema võrdne projekti kogukuludega." sqref="B41:B42">
      <formula1>G74</formula1>
    </dataValidation>
    <dataValidation operator="equal" allowBlank="1" showErrorMessage="1" promptTitle="Tähelepanu!" prompt="AMIF tulu peab võrduma AMIF kuluga." sqref="B11"/>
    <dataValidation type="list" allowBlank="1" showInputMessage="1" showErrorMessage="1" promptTitle="Tähelepanu!" prompt="Vali nimekirjast projekti valdkond!" sqref="B8">
      <formula1>Valdkond</formula1>
    </dataValidation>
    <dataValidation type="list" allowBlank="1" showInputMessage="1" showErrorMessage="1" errorTitle="Tähelepanu!" error="Vali ühik nimekirjast" promptTitle="Tähelepanu!" prompt="Vali ühik nimekirjast" sqref="D47:D49 D51:D54 D56:D64">
      <formula1>Ühik</formula1>
    </dataValidation>
    <dataValidation type="decimal" operator="lessThanOrEqual" allowBlank="1" showInputMessage="1" showErrorMessage="1" errorTitle="Tähelepanu!" error="Sisestatud summa ületab 7% otsestest kuludest." promptTitle="Tähelepanu!" prompt="Kaudsed kulud moodustavad otsestest kuludest kuni 7%." sqref="G66">
      <formula1>ROUND(G65*7%,2)</formula1>
    </dataValidation>
    <dataValidation type="decimal" allowBlank="1" showInputMessage="1" showErrorMessage="1" errorTitle="Tähelepanu!" error="AMIF toetuse osakaal ei saa olla suurem kui 75%" promptTitle="Tähelepanu!" prompt="AMIF toetuse osakaal ei saa olla suurem kui 75%" sqref="D12">
      <formula1>0</formula1>
      <formula2>75</formula2>
    </dataValidation>
    <dataValidation type="decimal" operator="equal" allowBlank="1" showInputMessage="1" showErrorMessage="1" errorTitle="Tähelepanu!" error="Tervik peab olema 100%" promptTitle="Tähelepanu!" prompt="Osakaalude summa peab olema 100%" sqref="D17">
      <formula1>100</formula1>
    </dataValidation>
    <dataValidation type="decimal" operator="equal" allowBlank="1" showInputMessage="1" showErrorMessage="1" sqref="C17">
      <formula1>C28</formula1>
    </dataValidation>
    <dataValidation type="custom" allowBlank="1" showInputMessage="1" showErrorMessage="1" sqref="D13">
      <formula1>IF(SUM(D12:D16)&gt;100," ",100-(D12+D14+D15+D16))</formula1>
    </dataValidation>
    <dataValidation type="decimal" operator="equal" allowBlank="1" showInputMessage="1" showErrorMessage="1" promptTitle="Tähelepanu!" prompt="Kogusumma peab olema võrdne projekti kogukuludega." sqref="B35">
      <formula1>G67</formula1>
    </dataValidation>
  </dataValidations>
  <pageMargins left="0.7" right="0.7" top="0.75" bottom="0.75" header="0.3" footer="0.3"/>
  <pageSetup paperSize="9" scale="80" orientation="landscape" r:id="rId1"/>
  <ignoredErrors>
    <ignoredError sqref="C15:C17 D17 B35 G67"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1:P44"/>
  <sheetViews>
    <sheetView topLeftCell="A4" workbookViewId="0">
      <selection activeCell="B45" sqref="B45"/>
    </sheetView>
  </sheetViews>
  <sheetFormatPr defaultRowHeight="15" x14ac:dyDescent="0.25"/>
  <cols>
    <col min="1" max="1" width="7" customWidth="1"/>
    <col min="2" max="2" width="36.28515625" customWidth="1"/>
    <col min="3" max="3" width="15.140625" customWidth="1"/>
    <col min="4" max="4" width="16" customWidth="1"/>
    <col min="5" max="5" width="15" customWidth="1"/>
    <col min="6" max="6" width="18.28515625" customWidth="1"/>
    <col min="7" max="7" width="15.140625" customWidth="1"/>
    <col min="8" max="8" width="17" customWidth="1"/>
    <col min="9" max="9" width="16.42578125" customWidth="1"/>
    <col min="10" max="10" width="16.7109375" customWidth="1"/>
    <col min="11" max="11" width="13.42578125" customWidth="1"/>
    <col min="12" max="12" width="13.5703125" customWidth="1"/>
    <col min="13" max="13" width="12.5703125" customWidth="1"/>
    <col min="14" max="14" width="13" customWidth="1"/>
    <col min="15" max="15" width="12.5703125" customWidth="1"/>
    <col min="16" max="16" width="11.28515625" customWidth="1"/>
  </cols>
  <sheetData>
    <row r="1" spans="1:16" s="15" customFormat="1" ht="15.75" x14ac:dyDescent="0.25">
      <c r="A1"/>
      <c r="B1" s="19"/>
      <c r="C1" s="19"/>
      <c r="D1" s="19"/>
      <c r="E1" s="19"/>
      <c r="F1" s="19"/>
    </row>
    <row r="2" spans="1:16" s="15" customFormat="1" ht="15.75" x14ac:dyDescent="0.25">
      <c r="A2"/>
      <c r="B2" s="19"/>
      <c r="C2" s="19"/>
      <c r="D2" s="19"/>
      <c r="E2" s="19"/>
      <c r="F2" s="19"/>
    </row>
    <row r="3" spans="1:16" s="15" customFormat="1" ht="15.75" x14ac:dyDescent="0.25">
      <c r="A3"/>
      <c r="B3" s="19"/>
      <c r="C3" s="19"/>
      <c r="D3" s="36"/>
      <c r="E3" s="19"/>
      <c r="F3" s="19"/>
    </row>
    <row r="4" spans="1:16" s="15" customFormat="1" ht="15.75" x14ac:dyDescent="0.25">
      <c r="A4" s="74" t="s">
        <v>29</v>
      </c>
      <c r="B4" s="75"/>
      <c r="C4" s="75"/>
      <c r="D4" s="76"/>
      <c r="E4" s="19"/>
      <c r="F4" s="19"/>
    </row>
    <row r="5" spans="1:16" s="15" customFormat="1" ht="15.75" x14ac:dyDescent="0.25">
      <c r="A5" s="3" t="s">
        <v>68</v>
      </c>
      <c r="B5" s="19"/>
      <c r="C5" s="19"/>
      <c r="D5" s="19"/>
      <c r="E5" s="19"/>
      <c r="F5" s="19"/>
    </row>
    <row r="6" spans="1:16" s="15" customFormat="1" ht="15.75" x14ac:dyDescent="0.25">
      <c r="A6" s="36" t="s">
        <v>48</v>
      </c>
      <c r="B6" s="30"/>
      <c r="C6" s="30" t="str">
        <f>'A. Eelarve'!B4</f>
        <v>MTÜ Johannes Mihkelsoni Keskus</v>
      </c>
      <c r="D6" s="30"/>
      <c r="E6" s="30"/>
      <c r="F6" s="30"/>
    </row>
    <row r="7" spans="1:16" s="15" customFormat="1" ht="15.75" x14ac:dyDescent="0.25">
      <c r="A7" s="36" t="s">
        <v>96</v>
      </c>
      <c r="B7" s="30"/>
      <c r="C7" s="30" t="str">
        <f>'A. Eelarve'!B5</f>
        <v>Tugiisikuteenus varjupaigataotlejatele ja rahvusvahelise kaitse saanud isikutele</v>
      </c>
      <c r="D7" s="30"/>
      <c r="E7" s="30"/>
      <c r="F7" s="30"/>
    </row>
    <row r="8" spans="1:16" ht="15.75" x14ac:dyDescent="0.25">
      <c r="A8" s="36" t="s">
        <v>99</v>
      </c>
      <c r="B8" s="30"/>
      <c r="C8" s="30" t="s">
        <v>152</v>
      </c>
      <c r="D8" s="30"/>
      <c r="E8" s="30"/>
      <c r="F8" s="30"/>
    </row>
    <row r="9" spans="1:16" s="15" customFormat="1" ht="15.75" x14ac:dyDescent="0.25">
      <c r="A9" s="36" t="s">
        <v>100</v>
      </c>
      <c r="B9" s="30"/>
      <c r="C9" s="30" t="s">
        <v>399</v>
      </c>
      <c r="D9" s="30"/>
      <c r="E9" s="30"/>
      <c r="F9" s="30"/>
    </row>
    <row r="10" spans="1:16" s="15" customFormat="1" ht="15.75" x14ac:dyDescent="0.25">
      <c r="A10" s="36" t="s">
        <v>1</v>
      </c>
      <c r="B10" s="30"/>
      <c r="C10" s="168" t="s">
        <v>398</v>
      </c>
      <c r="D10" s="35"/>
      <c r="E10" s="35"/>
      <c r="F10" s="35"/>
      <c r="G10" s="51"/>
    </row>
    <row r="11" spans="1:16" s="15" customFormat="1" ht="15.75" x14ac:dyDescent="0.25">
      <c r="A11" s="36"/>
      <c r="B11" s="30"/>
      <c r="C11" s="35"/>
      <c r="D11" s="35"/>
      <c r="E11" s="35"/>
      <c r="F11" s="35"/>
      <c r="G11" s="51"/>
    </row>
    <row r="12" spans="1:16" s="15" customFormat="1" ht="15.75" x14ac:dyDescent="0.25">
      <c r="A12" s="51"/>
      <c r="B12"/>
      <c r="C12" s="35"/>
      <c r="D12" s="35"/>
      <c r="E12" s="35"/>
      <c r="F12" s="35"/>
      <c r="G12" s="51"/>
    </row>
    <row r="13" spans="1:16" x14ac:dyDescent="0.25">
      <c r="A13" s="51" t="s">
        <v>74</v>
      </c>
    </row>
    <row r="14" spans="1:16" ht="15.75" x14ac:dyDescent="0.25">
      <c r="A14" s="37"/>
      <c r="B14" s="38"/>
      <c r="C14" s="38"/>
      <c r="D14" s="206" t="s">
        <v>69</v>
      </c>
      <c r="E14" s="207"/>
      <c r="F14" s="207"/>
      <c r="G14" s="207"/>
      <c r="H14" s="207"/>
      <c r="I14" s="207"/>
      <c r="J14" s="207"/>
      <c r="K14" s="207"/>
      <c r="L14" s="207"/>
      <c r="M14" s="207"/>
      <c r="N14" s="144"/>
      <c r="O14" s="144"/>
      <c r="P14" s="149"/>
    </row>
    <row r="15" spans="1:16" ht="15.75" customHeight="1" x14ac:dyDescent="0.25">
      <c r="A15" s="37"/>
      <c r="B15" s="38"/>
      <c r="C15" s="38"/>
      <c r="D15" s="215" t="s">
        <v>75</v>
      </c>
      <c r="E15" s="208" t="s">
        <v>179</v>
      </c>
      <c r="F15" s="210" t="s">
        <v>75</v>
      </c>
      <c r="G15" s="208" t="s">
        <v>180</v>
      </c>
      <c r="H15" s="210" t="s">
        <v>75</v>
      </c>
      <c r="I15" s="142" t="s">
        <v>181</v>
      </c>
      <c r="J15" s="210" t="s">
        <v>75</v>
      </c>
      <c r="K15" s="142" t="s">
        <v>182</v>
      </c>
      <c r="L15" s="210" t="s">
        <v>75</v>
      </c>
      <c r="M15" s="142" t="s">
        <v>183</v>
      </c>
      <c r="N15" s="210" t="s">
        <v>75</v>
      </c>
      <c r="O15" s="142" t="s">
        <v>184</v>
      </c>
      <c r="P15" s="212" t="s">
        <v>185</v>
      </c>
    </row>
    <row r="16" spans="1:16" ht="15.75" x14ac:dyDescent="0.25">
      <c r="A16" s="37"/>
      <c r="B16" s="38" t="s">
        <v>18</v>
      </c>
      <c r="C16" s="38" t="s">
        <v>23</v>
      </c>
      <c r="D16" s="216"/>
      <c r="E16" s="209"/>
      <c r="F16" s="211"/>
      <c r="G16" s="209"/>
      <c r="H16" s="211"/>
      <c r="I16" s="143"/>
      <c r="J16" s="211"/>
      <c r="K16" s="143"/>
      <c r="L16" s="211"/>
      <c r="M16" s="143"/>
      <c r="N16" s="211"/>
      <c r="O16" s="143"/>
      <c r="P16" s="213"/>
    </row>
    <row r="17" spans="1:16" ht="15.75" x14ac:dyDescent="0.25">
      <c r="A17" s="40">
        <v>1</v>
      </c>
      <c r="B17" s="41" t="s">
        <v>4</v>
      </c>
      <c r="C17" s="60">
        <f>'A. Eelarve'!C12</f>
        <v>298008</v>
      </c>
      <c r="D17" s="42" t="s">
        <v>177</v>
      </c>
      <c r="E17" s="60">
        <v>49668</v>
      </c>
      <c r="F17" s="42" t="s">
        <v>186</v>
      </c>
      <c r="G17" s="60">
        <v>49668</v>
      </c>
      <c r="H17" s="42" t="s">
        <v>187</v>
      </c>
      <c r="I17" s="60">
        <v>49668</v>
      </c>
      <c r="J17" s="42" t="s">
        <v>188</v>
      </c>
      <c r="K17" s="60">
        <v>49668</v>
      </c>
      <c r="L17" s="42" t="s">
        <v>189</v>
      </c>
      <c r="M17" s="60">
        <v>49668</v>
      </c>
      <c r="N17" s="42" t="s">
        <v>190</v>
      </c>
      <c r="O17" s="60">
        <v>49668</v>
      </c>
      <c r="P17" s="150">
        <f>'A. Eelarve'!D12</f>
        <v>75</v>
      </c>
    </row>
    <row r="18" spans="1:16" ht="15.75" x14ac:dyDescent="0.25">
      <c r="A18" s="40">
        <v>2</v>
      </c>
      <c r="B18" s="41" t="s">
        <v>20</v>
      </c>
      <c r="C18" s="60">
        <f>'A. Eelarve'!C13</f>
        <v>99336</v>
      </c>
      <c r="D18" s="42" t="s">
        <v>178</v>
      </c>
      <c r="E18" s="60">
        <v>16556</v>
      </c>
      <c r="F18" s="42" t="s">
        <v>191</v>
      </c>
      <c r="G18" s="60">
        <v>16556</v>
      </c>
      <c r="H18" s="42" t="s">
        <v>192</v>
      </c>
      <c r="I18" s="60">
        <v>16556</v>
      </c>
      <c r="J18" s="42" t="s">
        <v>193</v>
      </c>
      <c r="K18" s="60">
        <v>16556</v>
      </c>
      <c r="L18" s="42" t="s">
        <v>194</v>
      </c>
      <c r="M18" s="60">
        <v>16556</v>
      </c>
      <c r="N18" s="42" t="s">
        <v>195</v>
      </c>
      <c r="O18" s="60">
        <v>16556</v>
      </c>
      <c r="P18" s="150">
        <f>'A. Eelarve'!D13</f>
        <v>25</v>
      </c>
    </row>
    <row r="19" spans="1:16" ht="15.75" x14ac:dyDescent="0.25">
      <c r="A19" s="40">
        <v>3</v>
      </c>
      <c r="B19" s="41" t="s">
        <v>22</v>
      </c>
      <c r="C19" s="60">
        <f>'A. Eelarve'!C14</f>
        <v>0</v>
      </c>
      <c r="D19" s="42"/>
      <c r="E19" s="60">
        <v>0</v>
      </c>
      <c r="F19" s="42"/>
      <c r="G19" s="60">
        <v>0</v>
      </c>
      <c r="H19" s="42"/>
      <c r="I19" s="42">
        <v>0</v>
      </c>
      <c r="J19" s="42"/>
      <c r="K19" s="42">
        <v>0</v>
      </c>
      <c r="L19" s="42"/>
      <c r="M19" s="42">
        <v>0</v>
      </c>
      <c r="N19" s="42"/>
      <c r="O19" s="42">
        <v>0</v>
      </c>
      <c r="P19" s="150">
        <v>0</v>
      </c>
    </row>
    <row r="20" spans="1:16" ht="15.75" x14ac:dyDescent="0.25">
      <c r="A20" s="40">
        <v>4</v>
      </c>
      <c r="B20" s="41" t="s">
        <v>21</v>
      </c>
      <c r="C20" s="60">
        <f>'A. Eelarve'!C15</f>
        <v>0</v>
      </c>
      <c r="D20" s="42"/>
      <c r="E20" s="60">
        <v>0</v>
      </c>
      <c r="F20" s="42"/>
      <c r="G20" s="60">
        <v>0</v>
      </c>
      <c r="H20" s="42"/>
      <c r="I20" s="42">
        <v>0</v>
      </c>
      <c r="J20" s="42"/>
      <c r="K20" s="42">
        <v>0</v>
      </c>
      <c r="L20" s="42"/>
      <c r="M20" s="42">
        <v>0</v>
      </c>
      <c r="N20" s="42"/>
      <c r="O20" s="42">
        <v>0</v>
      </c>
      <c r="P20" s="150">
        <v>0</v>
      </c>
    </row>
    <row r="21" spans="1:16" ht="15.75" x14ac:dyDescent="0.25">
      <c r="A21" s="40">
        <v>5</v>
      </c>
      <c r="B21" s="41" t="s">
        <v>51</v>
      </c>
      <c r="C21" s="60">
        <f>'A. Eelarve'!C16</f>
        <v>0</v>
      </c>
      <c r="D21" s="42"/>
      <c r="E21" s="60">
        <v>0</v>
      </c>
      <c r="F21" s="42"/>
      <c r="G21" s="60">
        <v>0</v>
      </c>
      <c r="H21" s="42"/>
      <c r="I21" s="42">
        <v>0</v>
      </c>
      <c r="J21" s="42"/>
      <c r="K21" s="42">
        <v>0</v>
      </c>
      <c r="L21" s="42"/>
      <c r="M21" s="42">
        <v>0</v>
      </c>
      <c r="N21" s="42"/>
      <c r="O21" s="42">
        <v>0</v>
      </c>
      <c r="P21" s="150">
        <v>0</v>
      </c>
    </row>
    <row r="22" spans="1:16" ht="15.75" x14ac:dyDescent="0.25">
      <c r="A22" s="179" t="s">
        <v>61</v>
      </c>
      <c r="B22" s="180"/>
      <c r="C22" s="46">
        <f>SUM(C17:C21)</f>
        <v>397344</v>
      </c>
      <c r="D22" s="43"/>
      <c r="E22" s="46">
        <f>SUM(E17:E21)</f>
        <v>66224</v>
      </c>
      <c r="F22" s="43"/>
      <c r="G22" s="46">
        <f>SUM(G17:G21)</f>
        <v>66224</v>
      </c>
      <c r="H22" s="43"/>
      <c r="I22" s="46">
        <f>SUM(I17:I21)</f>
        <v>66224</v>
      </c>
      <c r="J22" s="46"/>
      <c r="K22" s="46">
        <f>SUM(K17:K21)</f>
        <v>66224</v>
      </c>
      <c r="L22" s="46"/>
      <c r="M22" s="46">
        <f>SUM(M17:M21)</f>
        <v>66224</v>
      </c>
      <c r="N22" s="46"/>
      <c r="O22" s="46">
        <f>SUM(O17:O21)</f>
        <v>66224</v>
      </c>
      <c r="P22" s="46">
        <f>SUM(P17:P21)</f>
        <v>100</v>
      </c>
    </row>
    <row r="24" spans="1:16" x14ac:dyDescent="0.25">
      <c r="A24" s="51" t="s">
        <v>196</v>
      </c>
    </row>
    <row r="25" spans="1:16" ht="15.75" x14ac:dyDescent="0.25">
      <c r="A25" s="198" t="s">
        <v>18</v>
      </c>
      <c r="B25" s="199"/>
      <c r="C25" s="195" t="s">
        <v>23</v>
      </c>
      <c r="D25" s="206" t="s">
        <v>69</v>
      </c>
      <c r="E25" s="207"/>
      <c r="F25" s="207"/>
      <c r="G25" s="207"/>
      <c r="H25" s="207"/>
      <c r="I25" s="207"/>
      <c r="J25" s="207"/>
      <c r="K25" s="207"/>
      <c r="L25" s="207"/>
      <c r="M25" s="207"/>
      <c r="N25" s="207"/>
      <c r="O25" s="214"/>
      <c r="P25" s="195" t="s">
        <v>60</v>
      </c>
    </row>
    <row r="26" spans="1:16" ht="25.5" customHeight="1" x14ac:dyDescent="0.25">
      <c r="A26" s="200"/>
      <c r="B26" s="201"/>
      <c r="C26" s="196"/>
      <c r="D26" s="204" t="s">
        <v>179</v>
      </c>
      <c r="E26" s="205"/>
      <c r="F26" s="204" t="s">
        <v>70</v>
      </c>
      <c r="G26" s="205"/>
      <c r="H26" s="204" t="s">
        <v>71</v>
      </c>
      <c r="I26" s="205"/>
      <c r="J26" s="204" t="s">
        <v>72</v>
      </c>
      <c r="K26" s="205"/>
      <c r="L26" s="204" t="s">
        <v>197</v>
      </c>
      <c r="M26" s="205"/>
      <c r="N26" s="204" t="s">
        <v>198</v>
      </c>
      <c r="O26" s="205"/>
      <c r="P26" s="196"/>
    </row>
    <row r="27" spans="1:16" ht="54.75" customHeight="1" x14ac:dyDescent="0.25">
      <c r="A27" s="202"/>
      <c r="B27" s="203"/>
      <c r="C27" s="197"/>
      <c r="D27" s="39" t="s">
        <v>73</v>
      </c>
      <c r="E27" s="53" t="s">
        <v>19</v>
      </c>
      <c r="F27" s="52" t="s">
        <v>73</v>
      </c>
      <c r="G27" s="53" t="s">
        <v>19</v>
      </c>
      <c r="H27" s="152" t="s">
        <v>73</v>
      </c>
      <c r="I27" s="153" t="s">
        <v>19</v>
      </c>
      <c r="J27" s="154" t="s">
        <v>73</v>
      </c>
      <c r="K27" s="151" t="s">
        <v>19</v>
      </c>
      <c r="L27" s="154" t="s">
        <v>73</v>
      </c>
      <c r="M27" s="151" t="s">
        <v>19</v>
      </c>
      <c r="N27" s="154" t="s">
        <v>73</v>
      </c>
      <c r="O27" s="151" t="s">
        <v>19</v>
      </c>
      <c r="P27" s="197"/>
    </row>
    <row r="28" spans="1:16" ht="15.75" x14ac:dyDescent="0.25">
      <c r="A28" s="40">
        <v>1</v>
      </c>
      <c r="B28" s="41" t="s">
        <v>4</v>
      </c>
      <c r="C28" s="60">
        <f>E28+G28+J28</f>
        <v>49668</v>
      </c>
      <c r="D28" s="29">
        <v>42209</v>
      </c>
      <c r="E28" s="62">
        <v>49668</v>
      </c>
      <c r="F28" s="29"/>
      <c r="G28" s="62"/>
      <c r="H28" s="155"/>
      <c r="I28" s="155"/>
      <c r="J28" s="155"/>
      <c r="K28" s="155"/>
      <c r="L28" s="155"/>
      <c r="M28" s="155"/>
      <c r="N28" s="155"/>
      <c r="O28" s="155"/>
      <c r="P28" s="63">
        <f>'A. Eelarve'!D12</f>
        <v>75</v>
      </c>
    </row>
    <row r="29" spans="1:16" ht="15.75" x14ac:dyDescent="0.25">
      <c r="A29" s="40">
        <v>2</v>
      </c>
      <c r="B29" s="41" t="s">
        <v>20</v>
      </c>
      <c r="C29" s="60">
        <f>E29+G29+J29</f>
        <v>16556</v>
      </c>
      <c r="D29" s="29">
        <v>42209</v>
      </c>
      <c r="E29" s="62">
        <v>16556</v>
      </c>
      <c r="F29" s="29"/>
      <c r="G29" s="62"/>
      <c r="H29" s="155"/>
      <c r="I29" s="155"/>
      <c r="J29" s="155"/>
      <c r="K29" s="155"/>
      <c r="L29" s="155"/>
      <c r="M29" s="155"/>
      <c r="N29" s="155"/>
      <c r="O29" s="155"/>
      <c r="P29" s="63">
        <f>'A. Eelarve'!D13</f>
        <v>25</v>
      </c>
    </row>
    <row r="30" spans="1:16" ht="15.75" x14ac:dyDescent="0.25">
      <c r="A30" s="40">
        <v>3</v>
      </c>
      <c r="B30" s="41" t="s">
        <v>22</v>
      </c>
      <c r="C30" s="60">
        <f>E30+G30+J30</f>
        <v>0</v>
      </c>
      <c r="D30" s="29"/>
      <c r="E30" s="62"/>
      <c r="F30" s="29"/>
      <c r="G30" s="62"/>
      <c r="H30" s="155"/>
      <c r="I30" s="155"/>
      <c r="J30" s="155"/>
      <c r="K30" s="155"/>
      <c r="L30" s="155"/>
      <c r="M30" s="155"/>
      <c r="N30" s="155"/>
      <c r="O30" s="155"/>
      <c r="P30" s="63"/>
    </row>
    <row r="31" spans="1:16" ht="15.75" x14ac:dyDescent="0.25">
      <c r="A31" s="40">
        <v>4</v>
      </c>
      <c r="B31" s="41" t="s">
        <v>21</v>
      </c>
      <c r="C31" s="60">
        <f>E31+G31+J31</f>
        <v>0</v>
      </c>
      <c r="D31" s="29"/>
      <c r="E31" s="62"/>
      <c r="F31" s="29"/>
      <c r="G31" s="62"/>
      <c r="H31" s="155"/>
      <c r="I31" s="155"/>
      <c r="J31" s="155"/>
      <c r="K31" s="155"/>
      <c r="L31" s="155"/>
      <c r="M31" s="155"/>
      <c r="N31" s="155"/>
      <c r="O31" s="155"/>
      <c r="P31" s="63"/>
    </row>
    <row r="32" spans="1:16" ht="15.75" x14ac:dyDescent="0.25">
      <c r="A32" s="40">
        <v>5</v>
      </c>
      <c r="B32" s="41" t="s">
        <v>51</v>
      </c>
      <c r="C32" s="60">
        <f>E32+G32+J32</f>
        <v>0</v>
      </c>
      <c r="D32" s="29"/>
      <c r="E32" s="62"/>
      <c r="F32" s="29"/>
      <c r="G32" s="62"/>
      <c r="H32" s="155"/>
      <c r="I32" s="155"/>
      <c r="J32" s="155"/>
      <c r="K32" s="155"/>
      <c r="L32" s="155"/>
      <c r="M32" s="155"/>
      <c r="N32" s="155"/>
      <c r="O32" s="155"/>
      <c r="P32" s="63"/>
    </row>
    <row r="33" spans="1:16" ht="15.75" x14ac:dyDescent="0.25">
      <c r="A33" s="179" t="s">
        <v>61</v>
      </c>
      <c r="B33" s="180"/>
      <c r="C33" s="46">
        <f>SUM(C28:C32)</f>
        <v>66224</v>
      </c>
      <c r="D33" s="43"/>
      <c r="E33" s="46">
        <f>SUM(E28:E32)</f>
        <v>66224</v>
      </c>
      <c r="F33" s="43"/>
      <c r="G33" s="46">
        <f>SUM(G28:G32)</f>
        <v>0</v>
      </c>
      <c r="H33" s="46"/>
      <c r="I33" s="46">
        <f>SUM(I28:I32)</f>
        <v>0</v>
      </c>
      <c r="J33" s="46"/>
      <c r="K33" s="46">
        <f>SUM(K28:K32)</f>
        <v>0</v>
      </c>
      <c r="L33" s="46"/>
      <c r="M33" s="46">
        <f>SUM(M28:M32)</f>
        <v>0</v>
      </c>
      <c r="N33" s="46"/>
      <c r="O33" s="46">
        <f>SUM(O28:O32)</f>
        <v>0</v>
      </c>
      <c r="P33" s="46">
        <f>SUM(P28:P32)</f>
        <v>100</v>
      </c>
    </row>
    <row r="36" spans="1:16" x14ac:dyDescent="0.25">
      <c r="A36" s="51" t="s">
        <v>202</v>
      </c>
      <c r="I36" s="54"/>
    </row>
    <row r="37" spans="1:16" ht="12" customHeight="1" x14ac:dyDescent="0.25"/>
    <row r="38" spans="1:16" ht="20.25" customHeight="1" x14ac:dyDescent="0.25">
      <c r="A38" s="15" t="s">
        <v>419</v>
      </c>
    </row>
    <row r="40" spans="1:16" x14ac:dyDescent="0.25">
      <c r="A40" t="s">
        <v>89</v>
      </c>
    </row>
    <row r="41" spans="1:16" s="15" customFormat="1" x14ac:dyDescent="0.25"/>
    <row r="42" spans="1:16" x14ac:dyDescent="0.25">
      <c r="A42" s="157" t="s">
        <v>201</v>
      </c>
      <c r="B42" s="157"/>
    </row>
    <row r="43" spans="1:16" x14ac:dyDescent="0.25">
      <c r="A43" s="156" t="s">
        <v>199</v>
      </c>
    </row>
    <row r="44" spans="1:16" x14ac:dyDescent="0.25">
      <c r="A44" t="s">
        <v>200</v>
      </c>
    </row>
  </sheetData>
  <sheetProtection selectLockedCells="1"/>
  <mergeCells count="22">
    <mergeCell ref="N15:N16"/>
    <mergeCell ref="P15:P16"/>
    <mergeCell ref="D25:O25"/>
    <mergeCell ref="P25:P27"/>
    <mergeCell ref="H26:I26"/>
    <mergeCell ref="J26:K26"/>
    <mergeCell ref="L26:M26"/>
    <mergeCell ref="N26:O26"/>
    <mergeCell ref="H15:H16"/>
    <mergeCell ref="F15:F16"/>
    <mergeCell ref="D15:D16"/>
    <mergeCell ref="F26:G26"/>
    <mergeCell ref="D14:M14"/>
    <mergeCell ref="E15:E16"/>
    <mergeCell ref="G15:G16"/>
    <mergeCell ref="J15:J16"/>
    <mergeCell ref="L15:L16"/>
    <mergeCell ref="C25:C27"/>
    <mergeCell ref="A25:B27"/>
    <mergeCell ref="A22:B22"/>
    <mergeCell ref="A33:B33"/>
    <mergeCell ref="D26:E26"/>
  </mergeCells>
  <conditionalFormatting sqref="P33">
    <cfRule type="cellIs" dxfId="41" priority="1" operator="equal">
      <formula>0</formula>
    </cfRule>
    <cfRule type="cellIs" dxfId="40" priority="2" operator="lessThan">
      <formula>100</formula>
    </cfRule>
    <cfRule type="cellIs" dxfId="39" priority="3" operator="greaterThan">
      <formula>100</formula>
    </cfRule>
  </conditionalFormatting>
  <dataValidations count="7">
    <dataValidation type="decimal" operator="equal" allowBlank="1" showInputMessage="1" showErrorMessage="1" sqref="C22:D22">
      <formula1>C32</formula1>
    </dataValidation>
    <dataValidation type="decimal" operator="equal" allowBlank="1" showInputMessage="1" showErrorMessage="1" errorTitle="Tähelepanu!" error="Tervik peab olema 100%" promptTitle="Tähelepanu!" prompt="Osakaalude summa peab olema 100%" sqref="P33">
      <formula1>100</formula1>
    </dataValidation>
    <dataValidation type="decimal" allowBlank="1" showInputMessage="1" showErrorMessage="1" errorTitle="Tähelepanu!" error="AMIF toetuse osakaal ei saa olla suurem kui 75%" promptTitle="Tähelepanu!" prompt="AMIF toetuse osakaal ei saa olla suurem kui 75%" sqref="P28">
      <formula1>0</formula1>
      <formula2>75</formula2>
    </dataValidation>
    <dataValidation operator="equal" allowBlank="1" showErrorMessage="1" promptTitle="Tähelepanu!" prompt="AMIF tulu peab võrduma AMIF kuluga." sqref="B16 A25"/>
    <dataValidation type="custom" allowBlank="1" showInputMessage="1" showErrorMessage="1" sqref="P18 P29">
      <formula1>IF(SUM(P17:P21)&gt;100," ",100-(P17+P19+P20+P21))</formula1>
    </dataValidation>
    <dataValidation type="decimal" operator="equal" allowBlank="1" showInputMessage="1" showErrorMessage="1" sqref="D33">
      <formula1>D40</formula1>
    </dataValidation>
    <dataValidation type="decimal" operator="equal" allowBlank="1" showInputMessage="1" showErrorMessage="1" sqref="C33">
      <formula1>C44</formula1>
    </dataValidation>
  </dataValidations>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S49"/>
  <sheetViews>
    <sheetView tabSelected="1" zoomScaleNormal="100" workbookViewId="0">
      <selection activeCell="E18" sqref="E18"/>
    </sheetView>
  </sheetViews>
  <sheetFormatPr defaultColWidth="9.140625" defaultRowHeight="15.75" x14ac:dyDescent="0.25"/>
  <cols>
    <col min="1" max="1" width="25.28515625" style="1" customWidth="1"/>
    <col min="2" max="2" width="41.85546875" style="1" customWidth="1"/>
    <col min="3" max="3" width="17.28515625" style="1" customWidth="1"/>
    <col min="4" max="5" width="18.140625" style="1" customWidth="1"/>
    <col min="6" max="6" width="18.7109375" style="19" customWidth="1"/>
    <col min="7" max="9" width="18.140625" style="19" customWidth="1"/>
    <col min="10" max="10" width="18.42578125" style="1" customWidth="1"/>
    <col min="11" max="11" width="15" style="1" customWidth="1"/>
    <col min="12" max="14" width="9.140625" style="1"/>
    <col min="15" max="15" width="9.140625" style="1" customWidth="1"/>
    <col min="16" max="17" width="9.140625" style="1"/>
    <col min="18" max="18" width="10.7109375" style="1" customWidth="1"/>
    <col min="19" max="19" width="8.85546875" style="1" customWidth="1"/>
    <col min="20" max="16384" width="9.140625" style="1"/>
  </cols>
  <sheetData>
    <row r="1" spans="1:19" s="19" customFormat="1" x14ac:dyDescent="0.25">
      <c r="A1" s="33" t="str">
        <f>IF(K21=0,"",IF(K21=100,"","Tähelepanu! Tabel 1. Projekti maksumus ja tulud allikate lõikes (EUR), osakaalude summa ei moodusta 100%"))</f>
        <v/>
      </c>
    </row>
    <row r="2" spans="1:19" s="19" customFormat="1" x14ac:dyDescent="0.25">
      <c r="A2" s="33" t="str">
        <f>IF(D21=D34,"","Tähelepanu! Tabel 1. Projekti maksumus ja tulud allikate lõikes (EUR). Projekti tegelikud tulud kokku ei ole võrdne projekti tegelike kuludega.")</f>
        <v/>
      </c>
    </row>
    <row r="3" spans="1:19" s="19" customFormat="1" x14ac:dyDescent="0.25">
      <c r="A3" s="77"/>
      <c r="B3" s="75"/>
      <c r="D3" s="36"/>
    </row>
    <row r="4" spans="1:19" s="19" customFormat="1" x14ac:dyDescent="0.25">
      <c r="A4" s="74" t="s">
        <v>29</v>
      </c>
      <c r="B4" s="75"/>
      <c r="D4" s="36"/>
    </row>
    <row r="5" spans="1:19" x14ac:dyDescent="0.25">
      <c r="A5" s="3" t="s">
        <v>0</v>
      </c>
    </row>
    <row r="6" spans="1:19" s="30" customFormat="1" x14ac:dyDescent="0.25">
      <c r="A6" s="36" t="s">
        <v>48</v>
      </c>
      <c r="B6" s="30" t="str">
        <f>'B. Maksetaotlus'!C6</f>
        <v>MTÜ Johannes Mihkelsoni Keskus</v>
      </c>
    </row>
    <row r="7" spans="1:19" s="30" customFormat="1" x14ac:dyDescent="0.25">
      <c r="A7" s="36" t="s">
        <v>96</v>
      </c>
      <c r="B7" s="30" t="str">
        <f>'B. Maksetaotlus'!C7</f>
        <v>Tugiisikuteenus varjupaigataotlejatele ja rahvusvahelise kaitse saanud isikutele</v>
      </c>
    </row>
    <row r="8" spans="1:19" s="30" customFormat="1" x14ac:dyDescent="0.25">
      <c r="A8" s="36" t="s">
        <v>99</v>
      </c>
      <c r="B8" s="30" t="str">
        <f>'B. Maksetaotlus'!C8</f>
        <v>AMIF 2015-10</v>
      </c>
    </row>
    <row r="9" spans="1:19" s="30" customFormat="1" x14ac:dyDescent="0.25">
      <c r="A9" s="36" t="s">
        <v>100</v>
      </c>
      <c r="B9" s="19" t="s">
        <v>399</v>
      </c>
    </row>
    <row r="10" spans="1:19" s="30" customFormat="1" x14ac:dyDescent="0.25">
      <c r="A10" s="36" t="s">
        <v>1</v>
      </c>
      <c r="B10" s="30" t="str">
        <f>'B. Maksetaotlus'!C10</f>
        <v>01.07.2015-31.12.2015</v>
      </c>
      <c r="C10" s="35"/>
      <c r="D10" s="35"/>
      <c r="E10" s="35"/>
      <c r="F10" s="35"/>
      <c r="G10" s="35"/>
      <c r="H10" s="35"/>
      <c r="I10" s="35"/>
      <c r="J10" s="35"/>
      <c r="K10" s="35"/>
      <c r="L10" s="35"/>
      <c r="M10" s="35"/>
      <c r="N10" s="35"/>
      <c r="O10" s="35"/>
      <c r="P10" s="35"/>
      <c r="Q10" s="35"/>
      <c r="R10" s="35"/>
      <c r="S10" s="35"/>
    </row>
    <row r="11" spans="1:19" x14ac:dyDescent="0.25">
      <c r="A11" s="73" t="s">
        <v>50</v>
      </c>
      <c r="B11" s="1" t="s">
        <v>146</v>
      </c>
      <c r="C11" s="7"/>
      <c r="D11" s="6"/>
      <c r="E11" s="6"/>
      <c r="F11" s="6"/>
      <c r="G11" s="6"/>
      <c r="H11" s="6"/>
      <c r="I11" s="6"/>
      <c r="J11" s="6"/>
      <c r="K11" s="6"/>
      <c r="L11" s="6"/>
      <c r="M11" s="6"/>
      <c r="N11" s="6"/>
      <c r="O11" s="6"/>
      <c r="P11" s="6"/>
      <c r="Q11" s="6"/>
      <c r="R11" s="6"/>
      <c r="S11" s="6"/>
    </row>
    <row r="12" spans="1:19" x14ac:dyDescent="0.25">
      <c r="L12" s="6"/>
      <c r="M12" s="6"/>
      <c r="N12" s="6"/>
      <c r="O12" s="6"/>
      <c r="P12" s="6"/>
      <c r="Q12" s="6"/>
      <c r="R12" s="6"/>
      <c r="S12" s="6"/>
    </row>
    <row r="14" spans="1:19" x14ac:dyDescent="0.25">
      <c r="A14" s="223" t="s">
        <v>62</v>
      </c>
      <c r="B14" s="223"/>
      <c r="C14" s="25"/>
      <c r="D14" s="25"/>
    </row>
    <row r="15" spans="1:19" ht="47.25" x14ac:dyDescent="0.25">
      <c r="A15" s="37"/>
      <c r="B15" s="38" t="s">
        <v>18</v>
      </c>
      <c r="C15" s="39" t="s">
        <v>66</v>
      </c>
      <c r="D15" s="39" t="s">
        <v>67</v>
      </c>
      <c r="E15" s="32" t="s">
        <v>153</v>
      </c>
      <c r="F15" s="32" t="s">
        <v>159</v>
      </c>
      <c r="G15" s="32" t="s">
        <v>160</v>
      </c>
      <c r="H15" s="32" t="s">
        <v>161</v>
      </c>
      <c r="I15" s="32" t="s">
        <v>162</v>
      </c>
      <c r="J15" s="32" t="s">
        <v>163</v>
      </c>
      <c r="K15" s="26" t="s">
        <v>60</v>
      </c>
    </row>
    <row r="16" spans="1:19" x14ac:dyDescent="0.25">
      <c r="A16" s="40">
        <v>1</v>
      </c>
      <c r="B16" s="41" t="s">
        <v>4</v>
      </c>
      <c r="C16" s="60">
        <f>'A. Eelarve'!C12</f>
        <v>298008</v>
      </c>
      <c r="D16" s="60">
        <f>E16+J16</f>
        <v>27981.33</v>
      </c>
      <c r="E16" s="176">
        <v>27981.33</v>
      </c>
      <c r="F16" s="158">
        <v>0</v>
      </c>
      <c r="G16" s="158">
        <v>0</v>
      </c>
      <c r="H16" s="158">
        <v>0</v>
      </c>
      <c r="I16" s="158">
        <v>0</v>
      </c>
      <c r="J16" s="158">
        <v>0</v>
      </c>
      <c r="K16" s="61">
        <f>'A. Eelarve'!D12</f>
        <v>75</v>
      </c>
    </row>
    <row r="17" spans="1:14" x14ac:dyDescent="0.25">
      <c r="A17" s="40">
        <v>2</v>
      </c>
      <c r="B17" s="41" t="s">
        <v>20</v>
      </c>
      <c r="C17" s="60">
        <f>'A. Eelarve'!C13</f>
        <v>99336</v>
      </c>
      <c r="D17" s="60">
        <f>E17+J17</f>
        <v>9327.1200000000008</v>
      </c>
      <c r="E17" s="60">
        <v>9327.1200000000008</v>
      </c>
      <c r="F17" s="60">
        <v>0</v>
      </c>
      <c r="G17" s="60">
        <v>0</v>
      </c>
      <c r="H17" s="60">
        <v>0</v>
      </c>
      <c r="I17" s="60">
        <v>0</v>
      </c>
      <c r="J17" s="60">
        <v>0</v>
      </c>
      <c r="K17" s="61">
        <f>'A. Eelarve'!D13</f>
        <v>25</v>
      </c>
      <c r="L17" s="6"/>
    </row>
    <row r="18" spans="1:14" s="19" customFormat="1" x14ac:dyDescent="0.25">
      <c r="A18" s="40">
        <v>3</v>
      </c>
      <c r="B18" s="41" t="s">
        <v>22</v>
      </c>
      <c r="C18" s="60">
        <f>'A. Eelarve'!C14</f>
        <v>0</v>
      </c>
      <c r="D18" s="60">
        <f>E18+J18</f>
        <v>0</v>
      </c>
      <c r="E18" s="60">
        <v>0</v>
      </c>
      <c r="F18" s="60">
        <v>0</v>
      </c>
      <c r="G18" s="60">
        <v>0</v>
      </c>
      <c r="H18" s="60">
        <v>0</v>
      </c>
      <c r="I18" s="60">
        <v>0</v>
      </c>
      <c r="J18" s="60">
        <v>0</v>
      </c>
      <c r="K18" s="61">
        <f>'A. Eelarve'!D14</f>
        <v>0</v>
      </c>
      <c r="L18" s="6"/>
    </row>
    <row r="19" spans="1:14" x14ac:dyDescent="0.25">
      <c r="A19" s="40">
        <v>4</v>
      </c>
      <c r="B19" s="41" t="s">
        <v>21</v>
      </c>
      <c r="C19" s="60">
        <f>'A. Eelarve'!C15</f>
        <v>0</v>
      </c>
      <c r="D19" s="60">
        <f>E19+J19</f>
        <v>0</v>
      </c>
      <c r="E19" s="60">
        <v>0</v>
      </c>
      <c r="F19" s="60">
        <v>0</v>
      </c>
      <c r="G19" s="60">
        <v>0</v>
      </c>
      <c r="H19" s="60">
        <v>0</v>
      </c>
      <c r="I19" s="60">
        <v>0</v>
      </c>
      <c r="J19" s="60">
        <v>0</v>
      </c>
      <c r="K19" s="61">
        <f>'A. Eelarve'!D15</f>
        <v>0</v>
      </c>
    </row>
    <row r="20" spans="1:14" s="19" customFormat="1" x14ac:dyDescent="0.25">
      <c r="A20" s="40">
        <v>5</v>
      </c>
      <c r="B20" s="41" t="s">
        <v>51</v>
      </c>
      <c r="C20" s="60">
        <f>'A. Eelarve'!C16</f>
        <v>0</v>
      </c>
      <c r="D20" s="60">
        <f>E20+J20</f>
        <v>0</v>
      </c>
      <c r="E20" s="60">
        <v>0</v>
      </c>
      <c r="F20" s="60">
        <v>0</v>
      </c>
      <c r="G20" s="60">
        <v>0</v>
      </c>
      <c r="H20" s="60">
        <v>0</v>
      </c>
      <c r="I20" s="60">
        <v>0</v>
      </c>
      <c r="J20" s="60">
        <v>0</v>
      </c>
      <c r="K20" s="61">
        <f>'A. Eelarve'!D16</f>
        <v>0</v>
      </c>
    </row>
    <row r="21" spans="1:14" x14ac:dyDescent="0.25">
      <c r="A21" s="179" t="s">
        <v>61</v>
      </c>
      <c r="B21" s="180"/>
      <c r="C21" s="46">
        <f t="shared" ref="C21:K21" si="0">SUM(C16:C20)</f>
        <v>397344</v>
      </c>
      <c r="D21" s="46">
        <f t="shared" si="0"/>
        <v>37308.450000000004</v>
      </c>
      <c r="E21" s="46">
        <f t="shared" si="0"/>
        <v>37308.450000000004</v>
      </c>
      <c r="F21" s="46">
        <f t="shared" si="0"/>
        <v>0</v>
      </c>
      <c r="G21" s="46">
        <f t="shared" si="0"/>
        <v>0</v>
      </c>
      <c r="H21" s="46">
        <f t="shared" si="0"/>
        <v>0</v>
      </c>
      <c r="I21" s="46">
        <f t="shared" si="0"/>
        <v>0</v>
      </c>
      <c r="J21" s="46">
        <f t="shared" si="0"/>
        <v>0</v>
      </c>
      <c r="K21" s="27">
        <f t="shared" si="0"/>
        <v>100</v>
      </c>
    </row>
    <row r="24" spans="1:14" s="19" customFormat="1" x14ac:dyDescent="0.25">
      <c r="A24" s="8" t="s">
        <v>95</v>
      </c>
      <c r="B24" s="1"/>
      <c r="C24" s="7"/>
      <c r="D24" s="6"/>
      <c r="E24" s="6"/>
      <c r="F24" s="6"/>
      <c r="G24" s="6"/>
      <c r="H24" s="6"/>
      <c r="I24" s="6"/>
      <c r="J24" s="6"/>
      <c r="K24" s="6"/>
    </row>
    <row r="25" spans="1:14" ht="78.75" customHeight="1" x14ac:dyDescent="0.25">
      <c r="A25" s="219" t="s">
        <v>2</v>
      </c>
      <c r="B25" s="219" t="s">
        <v>3</v>
      </c>
      <c r="C25" s="217" t="s">
        <v>16</v>
      </c>
      <c r="D25" s="31" t="s">
        <v>28</v>
      </c>
      <c r="E25" s="217" t="s">
        <v>153</v>
      </c>
      <c r="F25" s="217" t="s">
        <v>159</v>
      </c>
      <c r="G25" s="217" t="s">
        <v>160</v>
      </c>
      <c r="H25" s="217" t="s">
        <v>161</v>
      </c>
      <c r="I25" s="217" t="s">
        <v>162</v>
      </c>
      <c r="J25" s="217" t="s">
        <v>163</v>
      </c>
      <c r="K25" s="32" t="s">
        <v>6</v>
      </c>
    </row>
    <row r="26" spans="1:14" s="14" customFormat="1" x14ac:dyDescent="0.25">
      <c r="A26" s="220"/>
      <c r="B26" s="220"/>
      <c r="C26" s="218"/>
      <c r="D26" s="4" t="s">
        <v>5</v>
      </c>
      <c r="E26" s="218"/>
      <c r="F26" s="218"/>
      <c r="G26" s="218"/>
      <c r="H26" s="218"/>
      <c r="I26" s="218"/>
      <c r="J26" s="218"/>
      <c r="K26" s="22"/>
    </row>
    <row r="27" spans="1:14" s="14" customFormat="1" x14ac:dyDescent="0.25">
      <c r="A27" s="10" t="s">
        <v>41</v>
      </c>
      <c r="B27" s="10" t="s">
        <v>7</v>
      </c>
      <c r="C27" s="64">
        <f>'A. Eelarve'!C21</f>
        <v>114696</v>
      </c>
      <c r="D27" s="64">
        <f>SUM(E27:J27)</f>
        <v>17385.600000000006</v>
      </c>
      <c r="E27" s="64">
        <f>'C1. Tööjõukulud'!H70</f>
        <v>17385.600000000006</v>
      </c>
      <c r="F27" s="64">
        <f>'C1. Tööjõukulud'!H77</f>
        <v>0</v>
      </c>
      <c r="G27" s="64">
        <f>'C1. Tööjõukulud'!H85</f>
        <v>0</v>
      </c>
      <c r="H27" s="64">
        <f>'C1. Tööjõukulud'!H91</f>
        <v>0</v>
      </c>
      <c r="I27" s="64">
        <f>'C1. Tööjõukulud'!H97</f>
        <v>0</v>
      </c>
      <c r="J27" s="64">
        <f>'C1. Tööjõukulud'!H104</f>
        <v>0</v>
      </c>
      <c r="K27" s="64">
        <f t="shared" ref="K27:K34" si="1">IFERROR(ROUND(D27/C27*100,2),0)</f>
        <v>15.16</v>
      </c>
      <c r="N27"/>
    </row>
    <row r="28" spans="1:14" x14ac:dyDescent="0.25">
      <c r="A28" s="10" t="s">
        <v>8</v>
      </c>
      <c r="B28" s="10" t="s">
        <v>9</v>
      </c>
      <c r="C28" s="64">
        <f>'A. Eelarve'!C22</f>
        <v>9960</v>
      </c>
      <c r="D28" s="64">
        <f>SUM(E28,J28)</f>
        <v>2228.56</v>
      </c>
      <c r="E28" s="64">
        <f>'C2. Lähetuskulud'!H44</f>
        <v>2228.56</v>
      </c>
      <c r="F28" s="64">
        <f>'C2. Lähetuskulud'!H51</f>
        <v>0</v>
      </c>
      <c r="G28" s="64">
        <f>'C2. Lähetuskulud'!H59</f>
        <v>0</v>
      </c>
      <c r="H28" s="64">
        <f>'C2. Lähetuskulud'!H65</f>
        <v>0</v>
      </c>
      <c r="I28" s="64">
        <f>'C2. Lähetuskulud'!H71</f>
        <v>0</v>
      </c>
      <c r="J28" s="64">
        <f>'C2. Lähetuskulud'!H78</f>
        <v>0</v>
      </c>
      <c r="K28" s="64">
        <f t="shared" si="1"/>
        <v>22.38</v>
      </c>
      <c r="N28"/>
    </row>
    <row r="29" spans="1:14" x14ac:dyDescent="0.25">
      <c r="A29" s="10" t="s">
        <v>10</v>
      </c>
      <c r="B29" s="11" t="s">
        <v>11</v>
      </c>
      <c r="C29" s="64">
        <f>'A. Eelarve'!C23</f>
        <v>241900</v>
      </c>
      <c r="D29" s="64">
        <f>SUM(E29,J29)</f>
        <v>10845.98</v>
      </c>
      <c r="E29" s="64">
        <f>' C3. Sihtrühmaga seotud kulud'!H146</f>
        <v>10845.98</v>
      </c>
      <c r="F29" s="64">
        <f>' C3. Sihtrühmaga seotud kulud'!H153</f>
        <v>0</v>
      </c>
      <c r="G29" s="64">
        <f>' C3. Sihtrühmaga seotud kulud'!H161</f>
        <v>0</v>
      </c>
      <c r="H29" s="64">
        <f>' C3. Sihtrühmaga seotud kulud'!H167</f>
        <v>0</v>
      </c>
      <c r="I29" s="64">
        <f>' C3. Sihtrühmaga seotud kulud'!H173</f>
        <v>0</v>
      </c>
      <c r="J29" s="64">
        <f>' C3. Sihtrühmaga seotud kulud'!H180</f>
        <v>0</v>
      </c>
      <c r="K29" s="64">
        <f t="shared" si="1"/>
        <v>4.4800000000000004</v>
      </c>
    </row>
    <row r="30" spans="1:14" s="19" customFormat="1" x14ac:dyDescent="0.25">
      <c r="A30" s="10" t="s">
        <v>86</v>
      </c>
      <c r="B30" s="11" t="s">
        <v>87</v>
      </c>
      <c r="C30" s="64">
        <f>'A. Eelarve'!C24</f>
        <v>17385</v>
      </c>
      <c r="D30" s="64">
        <f>SUM(E30,J30)</f>
        <v>3753.5999999999995</v>
      </c>
      <c r="E30" s="64">
        <f>'C4. Allhanked'!H20</f>
        <v>3753.5999999999995</v>
      </c>
      <c r="F30" s="64">
        <f>'C4. Allhanked'!H27</f>
        <v>0</v>
      </c>
      <c r="G30" s="64">
        <f>'C4. Allhanked'!H35</f>
        <v>0</v>
      </c>
      <c r="H30" s="64">
        <f>'C4. Allhanked'!H41</f>
        <v>0</v>
      </c>
      <c r="I30" s="64">
        <f>'C4. Allhanked'!H47</f>
        <v>0</v>
      </c>
      <c r="J30" s="64">
        <f>'C4. Allhanked'!H54</f>
        <v>0</v>
      </c>
      <c r="K30" s="64">
        <f t="shared" si="1"/>
        <v>21.59</v>
      </c>
    </row>
    <row r="31" spans="1:14" s="19" customFormat="1" x14ac:dyDescent="0.25">
      <c r="A31" s="10" t="s">
        <v>91</v>
      </c>
      <c r="B31" s="11" t="s">
        <v>90</v>
      </c>
      <c r="C31" s="64">
        <f>'A. Eelarve'!C25</f>
        <v>3480</v>
      </c>
      <c r="D31" s="64">
        <f>SUM(E31:J31)</f>
        <v>1260.4800000000002</v>
      </c>
      <c r="E31" s="64">
        <f>'C5. Muud otsesed kulud'!H19</f>
        <v>1260.4800000000002</v>
      </c>
      <c r="F31" s="64">
        <f>'C5. Muud otsesed kulud'!H26</f>
        <v>0</v>
      </c>
      <c r="G31" s="64">
        <f>'C5. Muud otsesed kulud'!H34</f>
        <v>0</v>
      </c>
      <c r="H31" s="64">
        <f>'C5. Muud otsesed kulud'!H40</f>
        <v>0</v>
      </c>
      <c r="I31" s="64">
        <f>'C5. Muud otsesed kulud'!H46</f>
        <v>0</v>
      </c>
      <c r="J31" s="64">
        <f>'C5. Muud otsesed kulud'!H53</f>
        <v>0</v>
      </c>
      <c r="K31" s="64">
        <f t="shared" si="1"/>
        <v>36.22</v>
      </c>
    </row>
    <row r="32" spans="1:14" x14ac:dyDescent="0.25">
      <c r="A32" s="12"/>
      <c r="B32" s="13" t="s">
        <v>47</v>
      </c>
      <c r="C32" s="65">
        <f t="shared" ref="C32:J32" si="2">SUM(C27:C31)</f>
        <v>387421</v>
      </c>
      <c r="D32" s="65">
        <f t="shared" si="2"/>
        <v>35474.220000000008</v>
      </c>
      <c r="E32" s="65">
        <f t="shared" si="2"/>
        <v>35474.220000000008</v>
      </c>
      <c r="F32" s="65">
        <f t="shared" si="2"/>
        <v>0</v>
      </c>
      <c r="G32" s="65">
        <f t="shared" si="2"/>
        <v>0</v>
      </c>
      <c r="H32" s="65">
        <f t="shared" si="2"/>
        <v>0</v>
      </c>
      <c r="I32" s="65">
        <f t="shared" si="2"/>
        <v>0</v>
      </c>
      <c r="J32" s="65">
        <f t="shared" si="2"/>
        <v>0</v>
      </c>
      <c r="K32" s="65">
        <f t="shared" si="1"/>
        <v>9.16</v>
      </c>
    </row>
    <row r="33" spans="1:19" x14ac:dyDescent="0.25">
      <c r="A33" s="12"/>
      <c r="B33" s="13" t="s">
        <v>17</v>
      </c>
      <c r="C33" s="65">
        <f>'A. Eelarve'!C27</f>
        <v>9923</v>
      </c>
      <c r="D33" s="65">
        <f>SUM(E33,J33)</f>
        <v>1834.23</v>
      </c>
      <c r="E33" s="66">
        <v>1834.23</v>
      </c>
      <c r="F33" s="66">
        <v>0</v>
      </c>
      <c r="G33" s="66">
        <v>0</v>
      </c>
      <c r="H33" s="66">
        <v>0</v>
      </c>
      <c r="I33" s="66">
        <v>0</v>
      </c>
      <c r="J33" s="66">
        <v>0</v>
      </c>
      <c r="K33" s="65">
        <f t="shared" si="1"/>
        <v>18.48</v>
      </c>
    </row>
    <row r="34" spans="1:19" x14ac:dyDescent="0.25">
      <c r="A34" s="9"/>
      <c r="B34" s="10" t="s">
        <v>15</v>
      </c>
      <c r="C34" s="64">
        <f>SUM(C32:C33)</f>
        <v>397344</v>
      </c>
      <c r="D34" s="64">
        <f>SUM(D32:D33)</f>
        <v>37308.450000000012</v>
      </c>
      <c r="E34" s="64">
        <f t="shared" ref="E34:J34" si="3">SUM(E32:E33)</f>
        <v>37308.450000000012</v>
      </c>
      <c r="F34" s="64">
        <f>SUM(F32:F33)</f>
        <v>0</v>
      </c>
      <c r="G34" s="64">
        <f>SUM(G32:G33)</f>
        <v>0</v>
      </c>
      <c r="H34" s="64">
        <f>SUM(H32:H33)</f>
        <v>0</v>
      </c>
      <c r="I34" s="64">
        <f>SUM(I32:I33)</f>
        <v>0</v>
      </c>
      <c r="J34" s="64">
        <f t="shared" si="3"/>
        <v>0</v>
      </c>
      <c r="K34" s="64">
        <f t="shared" si="1"/>
        <v>9.39</v>
      </c>
    </row>
    <row r="35" spans="1:19" x14ac:dyDescent="0.25">
      <c r="A35"/>
      <c r="B35"/>
      <c r="C35"/>
      <c r="D35"/>
      <c r="J35" s="67"/>
    </row>
    <row r="36" spans="1:19" s="19" customFormat="1" x14ac:dyDescent="0.25">
      <c r="A36" s="16" t="s">
        <v>94</v>
      </c>
      <c r="B36" s="18"/>
      <c r="C36" s="15"/>
      <c r="J36"/>
      <c r="K36"/>
    </row>
    <row r="37" spans="1:19" s="19" customFormat="1" ht="47.25" x14ac:dyDescent="0.25">
      <c r="A37" s="17"/>
      <c r="B37" s="56" t="s">
        <v>169</v>
      </c>
      <c r="C37" s="55" t="s">
        <v>76</v>
      </c>
      <c r="D37" s="23" t="s">
        <v>153</v>
      </c>
      <c r="E37" s="23" t="s">
        <v>164</v>
      </c>
      <c r="F37" s="23" t="s">
        <v>165</v>
      </c>
      <c r="G37" s="23" t="s">
        <v>166</v>
      </c>
      <c r="H37" s="23" t="s">
        <v>167</v>
      </c>
      <c r="I37" s="5" t="s">
        <v>168</v>
      </c>
      <c r="J37"/>
      <c r="K37"/>
    </row>
    <row r="38" spans="1:19" s="19" customFormat="1" x14ac:dyDescent="0.25">
      <c r="A38" s="21" t="s">
        <v>145</v>
      </c>
      <c r="B38" s="68">
        <f>'A. Eelarve'!B39</f>
        <v>0</v>
      </c>
      <c r="C38" s="69">
        <f>D38+I38</f>
        <v>0</v>
      </c>
      <c r="D38" s="62">
        <v>0</v>
      </c>
      <c r="E38" s="62">
        <v>0</v>
      </c>
      <c r="F38" s="62">
        <v>0</v>
      </c>
      <c r="G38" s="62">
        <v>0</v>
      </c>
      <c r="H38" s="62">
        <v>0</v>
      </c>
      <c r="I38" s="62">
        <v>0</v>
      </c>
      <c r="J38"/>
      <c r="K38"/>
      <c r="L38" s="145"/>
      <c r="M38" s="145"/>
      <c r="N38" s="146"/>
      <c r="O38" s="146"/>
      <c r="P38" s="146"/>
      <c r="Q38" s="146"/>
      <c r="R38" s="146"/>
      <c r="S38" s="146"/>
    </row>
    <row r="39" spans="1:19" s="19" customFormat="1" x14ac:dyDescent="0.25">
      <c r="A39" s="21" t="s">
        <v>146</v>
      </c>
      <c r="B39" s="68">
        <f>'A. Eelarve'!B40</f>
        <v>397344</v>
      </c>
      <c r="C39" s="69">
        <f>D39+I39</f>
        <v>37308.449999999997</v>
      </c>
      <c r="D39" s="62">
        <v>37308.449999999997</v>
      </c>
      <c r="E39" s="62">
        <v>0</v>
      </c>
      <c r="F39" s="62">
        <v>0</v>
      </c>
      <c r="G39" s="62">
        <v>0</v>
      </c>
      <c r="H39" s="62">
        <v>0</v>
      </c>
      <c r="I39" s="62">
        <v>0</v>
      </c>
      <c r="J39" s="145"/>
      <c r="K39" s="145"/>
      <c r="L39" s="145"/>
      <c r="M39" s="145"/>
      <c r="N39" s="146"/>
      <c r="O39" s="146"/>
      <c r="P39" s="146"/>
      <c r="Q39" s="146"/>
      <c r="R39" s="146"/>
      <c r="S39" s="146"/>
    </row>
    <row r="40" spans="1:19" s="19" customFormat="1" x14ac:dyDescent="0.25">
      <c r="A40" s="10" t="s">
        <v>23</v>
      </c>
      <c r="B40" s="70">
        <f t="shared" ref="B40:I40" si="4">SUM(B38:B39)</f>
        <v>397344</v>
      </c>
      <c r="C40" s="64">
        <f t="shared" si="4"/>
        <v>37308.449999999997</v>
      </c>
      <c r="D40" s="64">
        <f t="shared" si="4"/>
        <v>37308.449999999997</v>
      </c>
      <c r="E40" s="64">
        <f t="shared" si="4"/>
        <v>0</v>
      </c>
      <c r="F40" s="64">
        <f t="shared" si="4"/>
        <v>0</v>
      </c>
      <c r="G40" s="64">
        <f t="shared" si="4"/>
        <v>0</v>
      </c>
      <c r="H40" s="64">
        <f t="shared" si="4"/>
        <v>0</v>
      </c>
      <c r="I40" s="64">
        <f t="shared" si="4"/>
        <v>0</v>
      </c>
      <c r="J40" s="15"/>
      <c r="K40" s="15"/>
      <c r="L40" s="15"/>
      <c r="M40" s="15"/>
      <c r="N40" s="146"/>
      <c r="O40" s="146"/>
      <c r="P40" s="146"/>
      <c r="Q40" s="146"/>
      <c r="R40" s="146"/>
      <c r="S40" s="146"/>
    </row>
    <row r="41" spans="1:19" s="19" customFormat="1" x14ac:dyDescent="0.25">
      <c r="A41"/>
      <c r="B41"/>
      <c r="C41"/>
      <c r="D41"/>
      <c r="E41"/>
      <c r="F41"/>
      <c r="G41"/>
      <c r="H41"/>
      <c r="I41"/>
      <c r="J41" s="15"/>
      <c r="K41" s="15"/>
      <c r="L41" s="15"/>
      <c r="M41" s="15"/>
      <c r="N41" s="146"/>
      <c r="O41" s="146"/>
      <c r="P41" s="146"/>
      <c r="Q41" s="146"/>
      <c r="R41" s="146"/>
      <c r="S41" s="146"/>
    </row>
    <row r="42" spans="1:19" s="19" customFormat="1" x14ac:dyDescent="0.25">
      <c r="A42"/>
      <c r="B42"/>
      <c r="C42"/>
      <c r="D42"/>
      <c r="E42"/>
      <c r="F42"/>
      <c r="G42"/>
      <c r="H42"/>
      <c r="I42"/>
      <c r="J42" s="15"/>
      <c r="K42" s="15"/>
      <c r="L42" s="15"/>
      <c r="M42" s="15"/>
      <c r="N42" s="146"/>
      <c r="O42" s="146"/>
      <c r="P42" s="146"/>
      <c r="Q42" s="146"/>
      <c r="R42" s="146"/>
      <c r="S42" s="146"/>
    </row>
    <row r="43" spans="1:19" s="19" customFormat="1" x14ac:dyDescent="0.25">
      <c r="A43"/>
      <c r="B43"/>
      <c r="C43"/>
      <c r="D43"/>
      <c r="E43"/>
      <c r="F43"/>
      <c r="G43"/>
      <c r="H43"/>
      <c r="I43"/>
      <c r="J43" s="15"/>
      <c r="K43" s="15"/>
      <c r="L43" s="15"/>
      <c r="M43" s="15"/>
      <c r="N43" s="146"/>
      <c r="O43" s="146"/>
      <c r="P43" s="146"/>
      <c r="Q43" s="146"/>
      <c r="R43" s="146"/>
      <c r="S43" s="146"/>
    </row>
    <row r="44" spans="1:19" s="19" customFormat="1" x14ac:dyDescent="0.25">
      <c r="A44" s="147" t="s">
        <v>64</v>
      </c>
      <c r="B44"/>
      <c r="C44"/>
      <c r="D44"/>
      <c r="E44"/>
      <c r="F44"/>
      <c r="G44"/>
      <c r="H44"/>
      <c r="I44"/>
      <c r="J44" s="15"/>
      <c r="K44" s="15"/>
      <c r="L44" s="15"/>
      <c r="M44" s="15"/>
      <c r="N44" s="146"/>
      <c r="O44" s="146"/>
      <c r="P44" s="146"/>
      <c r="Q44" s="146"/>
      <c r="R44" s="146"/>
      <c r="S44" s="146"/>
    </row>
    <row r="45" spans="1:19" x14ac:dyDescent="0.25">
      <c r="A45" s="221" t="s">
        <v>82</v>
      </c>
      <c r="B45" s="222"/>
      <c r="C45" s="57" t="s">
        <v>81</v>
      </c>
      <c r="D45" s="58" t="s">
        <v>52</v>
      </c>
      <c r="E45"/>
      <c r="F45" s="15"/>
      <c r="G45" s="15"/>
      <c r="H45" s="15"/>
      <c r="I45" s="15"/>
      <c r="J45"/>
    </row>
    <row r="46" spans="1:19" ht="47.25" x14ac:dyDescent="0.25">
      <c r="A46" s="20">
        <v>1</v>
      </c>
      <c r="B46" s="2" t="s">
        <v>24</v>
      </c>
      <c r="C46" s="59" t="s">
        <v>79</v>
      </c>
      <c r="D46" s="34"/>
      <c r="E46"/>
      <c r="F46" s="15"/>
      <c r="G46" s="15"/>
      <c r="H46" s="15"/>
      <c r="I46" s="15"/>
      <c r="J46"/>
    </row>
    <row r="47" spans="1:19" x14ac:dyDescent="0.25">
      <c r="A47" s="20">
        <v>2</v>
      </c>
      <c r="B47" s="21" t="s">
        <v>25</v>
      </c>
      <c r="C47" s="59" t="s">
        <v>80</v>
      </c>
      <c r="D47" s="34"/>
      <c r="E47"/>
      <c r="F47" s="15"/>
      <c r="G47" s="15"/>
      <c r="H47" s="15"/>
      <c r="I47" s="15"/>
      <c r="J47"/>
    </row>
    <row r="48" spans="1:19" ht="47.25" x14ac:dyDescent="0.25">
      <c r="A48" s="20">
        <v>3</v>
      </c>
      <c r="B48" s="2" t="s">
        <v>26</v>
      </c>
      <c r="C48" s="59" t="s">
        <v>78</v>
      </c>
      <c r="D48" s="34"/>
      <c r="E48"/>
      <c r="F48" s="15"/>
      <c r="G48" s="15"/>
      <c r="H48" s="15"/>
      <c r="I48" s="15"/>
      <c r="J48"/>
    </row>
    <row r="49" spans="1:10" ht="47.25" x14ac:dyDescent="0.25">
      <c r="A49" s="20">
        <v>4</v>
      </c>
      <c r="B49" s="2" t="s">
        <v>27</v>
      </c>
      <c r="C49" s="59" t="s">
        <v>78</v>
      </c>
      <c r="D49" s="34"/>
      <c r="E49"/>
      <c r="F49" s="15"/>
      <c r="G49" s="15"/>
      <c r="H49" s="15"/>
      <c r="I49" s="15"/>
      <c r="J49"/>
    </row>
  </sheetData>
  <sheetProtection selectLockedCells="1"/>
  <dataConsolidate/>
  <mergeCells count="12">
    <mergeCell ref="J25:J26"/>
    <mergeCell ref="A25:A26"/>
    <mergeCell ref="B25:B26"/>
    <mergeCell ref="A45:B45"/>
    <mergeCell ref="A14:B14"/>
    <mergeCell ref="A21:B21"/>
    <mergeCell ref="C25:C26"/>
    <mergeCell ref="E25:E26"/>
    <mergeCell ref="F25:F26"/>
    <mergeCell ref="G25:G26"/>
    <mergeCell ref="H25:H26"/>
    <mergeCell ref="I25:I26"/>
  </mergeCells>
  <conditionalFormatting sqref="D30:D31 D27">
    <cfRule type="colorScale" priority="76">
      <colorScale>
        <cfvo type="num" val="0"/>
        <cfvo type="num" val="&quot;C11*1,1&quot;"/>
        <color rgb="FFFF7128"/>
        <color theme="5"/>
      </colorScale>
    </cfRule>
    <cfRule type="cellIs" dxfId="38" priority="78" stopIfTrue="1" operator="greaterThan">
      <formula>"C11*110%"</formula>
    </cfRule>
    <cfRule type="cellIs" dxfId="37" priority="79" stopIfTrue="1" operator="greaterThan">
      <formula>C27*1.1</formula>
    </cfRule>
    <cfRule type="cellIs" dxfId="36" priority="80" stopIfTrue="1" operator="greaterThan">
      <formula>C27*1.1</formula>
    </cfRule>
    <cfRule type="cellIs" dxfId="35" priority="81" stopIfTrue="1" operator="greaterThan">
      <formula>"F11*1,1"</formula>
    </cfRule>
  </conditionalFormatting>
  <conditionalFormatting sqref="K21">
    <cfRule type="cellIs" dxfId="34" priority="44" operator="equal">
      <formula>0</formula>
    </cfRule>
    <cfRule type="cellIs" dxfId="33" priority="62" operator="lessThan">
      <formula>100</formula>
    </cfRule>
    <cfRule type="cellIs" dxfId="32" priority="63" operator="greaterThan">
      <formula>100</formula>
    </cfRule>
  </conditionalFormatting>
  <conditionalFormatting sqref="K27 K30:K31">
    <cfRule type="cellIs" dxfId="31" priority="54" operator="greaterThan">
      <formula>110</formula>
    </cfRule>
  </conditionalFormatting>
  <conditionalFormatting sqref="K34">
    <cfRule type="cellIs" dxfId="30" priority="48" operator="greaterThan">
      <formula>100</formula>
    </cfRule>
  </conditionalFormatting>
  <conditionalFormatting sqref="K32">
    <cfRule type="cellIs" dxfId="29" priority="46" operator="greaterThan">
      <formula>100</formula>
    </cfRule>
  </conditionalFormatting>
  <conditionalFormatting sqref="K33">
    <cfRule type="cellIs" dxfId="28" priority="45" operator="greaterThan">
      <formula>100</formula>
    </cfRule>
  </conditionalFormatting>
  <conditionalFormatting sqref="K28">
    <cfRule type="cellIs" dxfId="27" priority="43" operator="greaterThan">
      <formula>110</formula>
    </cfRule>
  </conditionalFormatting>
  <conditionalFormatting sqref="K29">
    <cfRule type="cellIs" dxfId="26" priority="42" operator="greaterThan">
      <formula>110</formula>
    </cfRule>
  </conditionalFormatting>
  <conditionalFormatting sqref="D28">
    <cfRule type="colorScale" priority="36">
      <colorScale>
        <cfvo type="num" val="0"/>
        <cfvo type="num" val="&quot;C11*1,1&quot;"/>
        <color rgb="FFFF7128"/>
        <color theme="5"/>
      </colorScale>
    </cfRule>
    <cfRule type="cellIs" dxfId="25" priority="37" stopIfTrue="1" operator="greaterThan">
      <formula>"C11*110%"</formula>
    </cfRule>
    <cfRule type="cellIs" dxfId="24" priority="38" stopIfTrue="1" operator="greaterThan">
      <formula>C28*1.1</formula>
    </cfRule>
    <cfRule type="cellIs" dxfId="23" priority="39" stopIfTrue="1" operator="greaterThan">
      <formula>C28*1.1</formula>
    </cfRule>
    <cfRule type="cellIs" dxfId="22" priority="40" stopIfTrue="1" operator="greaterThan">
      <formula>"F11*1,1"</formula>
    </cfRule>
  </conditionalFormatting>
  <conditionalFormatting sqref="D29">
    <cfRule type="colorScale" priority="31">
      <colorScale>
        <cfvo type="num" val="0"/>
        <cfvo type="num" val="&quot;C11*1,1&quot;"/>
        <color rgb="FFFF7128"/>
        <color theme="5"/>
      </colorScale>
    </cfRule>
    <cfRule type="cellIs" dxfId="21" priority="32" stopIfTrue="1" operator="greaterThan">
      <formula>"C11*110%"</formula>
    </cfRule>
    <cfRule type="cellIs" dxfId="20" priority="33" stopIfTrue="1" operator="greaterThan">
      <formula>C29*1.1</formula>
    </cfRule>
    <cfRule type="cellIs" dxfId="19" priority="34" stopIfTrue="1" operator="greaterThan">
      <formula>C29*1.1</formula>
    </cfRule>
    <cfRule type="cellIs" dxfId="18" priority="35" stopIfTrue="1" operator="greaterThan">
      <formula>"F11*1,1"</formula>
    </cfRule>
  </conditionalFormatting>
  <conditionalFormatting sqref="D32">
    <cfRule type="colorScale" priority="21">
      <colorScale>
        <cfvo type="num" val="0"/>
        <cfvo type="num" val="&quot;C11*1,1&quot;"/>
        <color rgb="FFFF7128"/>
        <color theme="5"/>
      </colorScale>
    </cfRule>
    <cfRule type="cellIs" dxfId="17" priority="22" stopIfTrue="1" operator="greaterThan">
      <formula>"C11*110%"</formula>
    </cfRule>
    <cfRule type="cellIs" dxfId="16" priority="23" stopIfTrue="1" operator="greaterThan">
      <formula>C32*1.1</formula>
    </cfRule>
    <cfRule type="cellIs" dxfId="15" priority="24" stopIfTrue="1" operator="greaterThan">
      <formula>C32*1.1</formula>
    </cfRule>
    <cfRule type="cellIs" dxfId="14" priority="25" stopIfTrue="1" operator="greaterThan">
      <formula>"F11*1,1"</formula>
    </cfRule>
  </conditionalFormatting>
  <conditionalFormatting sqref="D33">
    <cfRule type="colorScale" priority="16">
      <colorScale>
        <cfvo type="num" val="0"/>
        <cfvo type="num" val="&quot;C11*1,1&quot;"/>
        <color rgb="FFFF7128"/>
        <color theme="5"/>
      </colorScale>
    </cfRule>
    <cfRule type="cellIs" dxfId="13" priority="17" stopIfTrue="1" operator="greaterThan">
      <formula>"C11*110%"</formula>
    </cfRule>
    <cfRule type="cellIs" dxfId="12" priority="18" stopIfTrue="1" operator="greaterThan">
      <formula>C33*1.1</formula>
    </cfRule>
    <cfRule type="cellIs" dxfId="11" priority="19" stopIfTrue="1" operator="greaterThan">
      <formula>C33*1.1</formula>
    </cfRule>
    <cfRule type="cellIs" dxfId="10" priority="20" stopIfTrue="1" operator="greaterThan">
      <formula>"F11*1,1"</formula>
    </cfRule>
  </conditionalFormatting>
  <conditionalFormatting sqref="D34">
    <cfRule type="colorScale" priority="11">
      <colorScale>
        <cfvo type="num" val="0"/>
        <cfvo type="num" val="&quot;C11*1,1&quot;"/>
        <color rgb="FFFF7128"/>
        <color theme="5"/>
      </colorScale>
    </cfRule>
    <cfRule type="cellIs" dxfId="9" priority="12" stopIfTrue="1" operator="greaterThan">
      <formula>"C11*110%"</formula>
    </cfRule>
    <cfRule type="cellIs" dxfId="8" priority="13" stopIfTrue="1" operator="greaterThan">
      <formula>C34*1.1</formula>
    </cfRule>
    <cfRule type="cellIs" dxfId="7" priority="14" stopIfTrue="1" operator="greaterThan">
      <formula>C34*1.1</formula>
    </cfRule>
    <cfRule type="cellIs" dxfId="6" priority="15" stopIfTrue="1" operator="greaterThan">
      <formula>"F11*1,1"</formula>
    </cfRule>
  </conditionalFormatting>
  <conditionalFormatting sqref="F40:I40">
    <cfRule type="cellIs" dxfId="5" priority="1" operator="equal">
      <formula>0</formula>
    </cfRule>
    <cfRule type="cellIs" dxfId="4" priority="2" operator="notEqual">
      <formula>$E$33</formula>
    </cfRule>
  </conditionalFormatting>
  <conditionalFormatting sqref="E40">
    <cfRule type="cellIs" dxfId="3" priority="5" operator="equal">
      <formula>0</formula>
    </cfRule>
    <cfRule type="cellIs" dxfId="2" priority="6" operator="notEqual">
      <formula>$F$33</formula>
    </cfRule>
  </conditionalFormatting>
  <conditionalFormatting sqref="D40">
    <cfRule type="cellIs" dxfId="1" priority="3" operator="equal">
      <formula>0</formula>
    </cfRule>
    <cfRule type="cellIs" dxfId="0" priority="4" operator="notEqual">
      <formula>$E$33</formula>
    </cfRule>
  </conditionalFormatting>
  <dataValidations xWindow="399" yWindow="519" count="11">
    <dataValidation type="decimal" operator="lessThanOrEqual" showInputMessage="1" showErrorMessage="1" error="Kaudsed kulud tohivad otsestest kuludest moodustada kuni 7%." promptTitle="Tähelepanu!" prompt="Kaudsed kulud moodustavad otsestest kuludest kuni 7%." sqref="D33">
      <formula1>#REF!*0.07</formula1>
    </dataValidation>
    <dataValidation errorStyle="warning" operator="equal" allowBlank="1" showInputMessage="1" showErrorMessage="1" promptTitle="Tähelepanu!" prompt="Tööjõukulud peavad võrduma töölehel &quot;Tööjõukulud&quot; saadud summaga." sqref="D27"/>
    <dataValidation type="decimal" operator="equal" allowBlank="1" showInputMessage="1" showErrorMessage="1" sqref="C21">
      <formula1>C70</formula1>
    </dataValidation>
    <dataValidation type="decimal" operator="equal" allowBlank="1" showInputMessage="1" showErrorMessage="1" errorTitle="Tähelepanu!" error="Tervik peab olema 100%" promptTitle="Tähelepanu!" prompt="Osakaalude summa peab olema 100%" sqref="K21">
      <formula1>100</formula1>
    </dataValidation>
    <dataValidation type="decimal" allowBlank="1" showInputMessage="1" showErrorMessage="1" errorTitle="Tähelepanu!" error="AMIF toetuse osakaal ei saa olla suurem kui 75%" promptTitle="Tähelepanu!" prompt="AMIF toetuse osakaal ei saa olla suurem kui 75%" sqref="K16:K20">
      <formula1>0</formula1>
      <formula2>75</formula2>
    </dataValidation>
    <dataValidation operator="equal" allowBlank="1" showErrorMessage="1" promptTitle="Tähelepanu!" prompt="AMIF tulu peab võrduma AMIF kuluga." sqref="B15"/>
    <dataValidation type="list" allowBlank="1" showInputMessage="1" showErrorMessage="1" errorTitle="Tähelepanu!" error="Vali sobiv vastus" promptTitle="Tähelepanu!" prompt="Vali sobiv vastus" sqref="C46:C49">
      <formula1>Kinnituskiri</formula1>
    </dataValidation>
    <dataValidation type="decimal" errorStyle="warning" operator="lessThanOrEqual" allowBlank="1" showInputMessage="1" showErrorMessage="1" errorTitle="Tähelepanu!" error="Kaudsed kulud tohivad otsestest kuludest moodustada kuni 7%." promptTitle="Tähelepanu!" prompt="Kaudsed kulud moodustavad otsestest kuludest kuni 7%." sqref="E33:J33">
      <formula1>E32*0.07</formula1>
    </dataValidation>
    <dataValidation allowBlank="1" showInputMessage="1" showErrorMessage="1" promptTitle="Tähelepanu!" prompt="Kulud meetmete lõikes kokku peab olema võrdne projekti kulud kokku." sqref="C40"/>
    <dataValidation type="decimal" errorStyle="warning" operator="equal" allowBlank="1" showInputMessage="1" showErrorMessage="1" errorTitle="Tähelepanu!" error="Aruandlusperioodi meetmete kogukulu peab olema võrdne projekti aruandlusperioodi kogukuludega." promptTitle="Tähelepanu!" prompt="Aruandlusperioodi meetmete kogukulu peab olema võrdne projekti aruandlusperioodi kogukuludega." sqref="D40 F40:I40">
      <formula1>#REF!</formula1>
    </dataValidation>
    <dataValidation allowBlank="1" showInputMessage="1" showErrorMessage="1" promptTitle="Tähelepanu!" prompt="Aruandlusperioodi meetmete kogukulu peab olema võrdne projekti aruandlusperioodi kogukuludega." sqref="E40"/>
  </dataValidations>
  <pageMargins left="0.7" right="0.7" top="0.75" bottom="0.75" header="0.3" footer="0.3"/>
  <pageSetup paperSize="9" orientation="portrait" verticalDpi="0" r:id="rId1"/>
  <drawing r:id="rId2"/>
  <legacyDrawing r:id="rId3"/>
  <extLst>
    <ext xmlns:x14="http://schemas.microsoft.com/office/spreadsheetml/2009/9/main" uri="{CCE6A557-97BC-4b89-ADB6-D9C93CAAB3DF}">
      <x14:dataValidations xmlns:xm="http://schemas.microsoft.com/office/excel/2006/main" xWindow="399" yWindow="519" count="4">
        <x14:dataValidation type="decimal" errorStyle="warning" operator="equal" allowBlank="1" showInputMessage="1" showErrorMessage="1" promptTitle="Tähelepanu!" prompt="Allhangete kulude kogususmma peab olema võrdne töölehel &quot;Allhanked&quot; saadud kogusummaga.">
          <x14:formula1>
            <xm:f>'C4. Allhanked'!H50</xm:f>
          </x14:formula1>
          <xm:sqref>D30</xm:sqref>
        </x14:dataValidation>
        <x14:dataValidation type="decimal" errorStyle="warning" operator="equal" allowBlank="1" showInputMessage="1" showErrorMessage="1" promptTitle="Tähelepanu!" prompt="Sihtrühmaga seotud tegevuste kogususmma peab olema võrdne töölehel &quot;Sihtrühmaga seotud kulud&quot; saadud kogusummaga.">
          <x14:formula1>
            <xm:f>' C3. Sihtrühmaga seotud kulud'!H177</xm:f>
          </x14:formula1>
          <xm:sqref>D29</xm:sqref>
        </x14:dataValidation>
        <x14:dataValidation type="decimal" errorStyle="warning" operator="equal" allowBlank="1" showInputMessage="1" showErrorMessage="1" promptTitle="Tähelepanu!" prompt="Muude otseste kulude kogusumma peab olema võrdne töölehel &quot;Muud otsesed kulud&quot; saadud kogusummaga.">
          <x14:formula1>
            <xm:f>'C5. Muud otsesed kulud'!H49</xm:f>
          </x14:formula1>
          <xm:sqref>D31</xm:sqref>
        </x14:dataValidation>
        <x14:dataValidation type="decimal" errorStyle="warning" operator="equal" allowBlank="1" showInputMessage="1" showErrorMessage="1" promptTitle="Tähelepanu!" prompt="Lähetuskulude kogususmma peab olema võrdne töölehel &quot;Lähetuskulud&quot; saadud kogusummaga.">
          <x14:formula1>
            <xm:f>'C2. Lähetuskulud'!H74</xm:f>
          </x14:formula1>
          <xm:sqref>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05"/>
  <sheetViews>
    <sheetView workbookViewId="0">
      <selection activeCell="L20" sqref="L20"/>
    </sheetView>
  </sheetViews>
  <sheetFormatPr defaultColWidth="9.140625" defaultRowHeight="15.75" x14ac:dyDescent="0.25"/>
  <cols>
    <col min="1" max="1" width="5.5703125" style="19" customWidth="1"/>
    <col min="2" max="2" width="25.7109375" style="19" customWidth="1"/>
    <col min="3" max="3" width="16.7109375" style="19" customWidth="1"/>
    <col min="4" max="4" width="16.7109375" style="15" customWidth="1"/>
    <col min="5" max="6" width="15.7109375" style="15" customWidth="1"/>
    <col min="7" max="7" width="41.28515625" style="19" customWidth="1"/>
    <col min="8" max="8" width="11.28515625" style="170" customWidth="1"/>
    <col min="9" max="16384" width="9.140625" style="19"/>
  </cols>
  <sheetData>
    <row r="1" spans="1:8" x14ac:dyDescent="0.25">
      <c r="A1" s="3" t="s">
        <v>77</v>
      </c>
      <c r="B1" s="3"/>
    </row>
    <row r="3" spans="1:8" x14ac:dyDescent="0.25">
      <c r="A3" s="17"/>
      <c r="B3" s="226" t="s">
        <v>12</v>
      </c>
      <c r="C3" s="226"/>
      <c r="D3" s="226"/>
      <c r="E3" s="226"/>
      <c r="F3" s="226"/>
      <c r="G3" s="226"/>
      <c r="H3" s="227" t="s">
        <v>19</v>
      </c>
    </row>
    <row r="4" spans="1:8" x14ac:dyDescent="0.25">
      <c r="A4" s="219" t="s">
        <v>2</v>
      </c>
      <c r="B4" s="228" t="s">
        <v>83</v>
      </c>
      <c r="C4" s="229"/>
      <c r="D4" s="229"/>
      <c r="E4" s="229"/>
      <c r="F4" s="229"/>
      <c r="G4" s="230"/>
      <c r="H4" s="227"/>
    </row>
    <row r="5" spans="1:8" ht="31.5" x14ac:dyDescent="0.25">
      <c r="A5" s="220"/>
      <c r="B5" s="5" t="s">
        <v>53</v>
      </c>
      <c r="C5" s="5" t="s">
        <v>54</v>
      </c>
      <c r="D5" s="5" t="s">
        <v>55</v>
      </c>
      <c r="E5" s="5" t="s">
        <v>56</v>
      </c>
      <c r="F5" s="5" t="s">
        <v>65</v>
      </c>
      <c r="G5" s="5" t="s">
        <v>57</v>
      </c>
      <c r="H5" s="227"/>
    </row>
    <row r="6" spans="1:8" s="30" customFormat="1" x14ac:dyDescent="0.25">
      <c r="A6" s="28">
        <v>1</v>
      </c>
      <c r="B6" s="28" t="s">
        <v>203</v>
      </c>
      <c r="C6" s="28" t="s">
        <v>204</v>
      </c>
      <c r="D6" s="29" t="s">
        <v>205</v>
      </c>
      <c r="E6" s="29">
        <v>42216</v>
      </c>
      <c r="F6" s="29">
        <v>42219</v>
      </c>
      <c r="G6" s="28" t="s">
        <v>206</v>
      </c>
      <c r="H6" s="171">
        <v>1034.51</v>
      </c>
    </row>
    <row r="7" spans="1:8" s="30" customFormat="1" x14ac:dyDescent="0.25">
      <c r="A7" s="28">
        <v>1</v>
      </c>
      <c r="B7" s="28" t="s">
        <v>203</v>
      </c>
      <c r="C7" s="28" t="s">
        <v>204</v>
      </c>
      <c r="D7" s="29" t="s">
        <v>205</v>
      </c>
      <c r="E7" s="29">
        <v>42216</v>
      </c>
      <c r="F7" s="177">
        <v>42257</v>
      </c>
      <c r="G7" s="28" t="s">
        <v>420</v>
      </c>
      <c r="H7" s="171">
        <v>240.53</v>
      </c>
    </row>
    <row r="8" spans="1:8" s="30" customFormat="1" x14ac:dyDescent="0.25">
      <c r="A8" s="28">
        <v>1</v>
      </c>
      <c r="B8" s="28" t="s">
        <v>203</v>
      </c>
      <c r="C8" s="28" t="s">
        <v>204</v>
      </c>
      <c r="D8" s="29" t="s">
        <v>205</v>
      </c>
      <c r="E8" s="29">
        <v>42216</v>
      </c>
      <c r="F8" s="177">
        <v>42257</v>
      </c>
      <c r="G8" s="28" t="s">
        <v>421</v>
      </c>
      <c r="H8" s="171">
        <v>420.76</v>
      </c>
    </row>
    <row r="9" spans="1:8" s="30" customFormat="1" x14ac:dyDescent="0.25">
      <c r="A9" s="28">
        <v>1</v>
      </c>
      <c r="B9" s="28" t="s">
        <v>203</v>
      </c>
      <c r="C9" s="28" t="s">
        <v>204</v>
      </c>
      <c r="D9" s="29" t="s">
        <v>205</v>
      </c>
      <c r="E9" s="29">
        <v>42216</v>
      </c>
      <c r="F9" s="177">
        <v>42257</v>
      </c>
      <c r="G9" s="28" t="s">
        <v>422</v>
      </c>
      <c r="H9" s="171">
        <v>10.199999999999999</v>
      </c>
    </row>
    <row r="10" spans="1:8" s="30" customFormat="1" x14ac:dyDescent="0.25">
      <c r="A10" s="28">
        <v>2</v>
      </c>
      <c r="B10" s="28" t="s">
        <v>203</v>
      </c>
      <c r="C10" s="28" t="s">
        <v>204</v>
      </c>
      <c r="D10" s="29" t="s">
        <v>205</v>
      </c>
      <c r="E10" s="29">
        <v>42216</v>
      </c>
      <c r="F10" s="29">
        <v>42219</v>
      </c>
      <c r="G10" s="28" t="s">
        <v>207</v>
      </c>
      <c r="H10" s="171">
        <v>412.98</v>
      </c>
    </row>
    <row r="11" spans="1:8" s="30" customFormat="1" x14ac:dyDescent="0.25">
      <c r="A11" s="28">
        <v>2</v>
      </c>
      <c r="B11" s="28" t="s">
        <v>203</v>
      </c>
      <c r="C11" s="28" t="s">
        <v>204</v>
      </c>
      <c r="D11" s="29" t="s">
        <v>205</v>
      </c>
      <c r="E11" s="29">
        <v>42216</v>
      </c>
      <c r="F11" s="177">
        <v>42257</v>
      </c>
      <c r="G11" s="28" t="s">
        <v>423</v>
      </c>
      <c r="H11" s="171">
        <v>87.77</v>
      </c>
    </row>
    <row r="12" spans="1:8" s="30" customFormat="1" x14ac:dyDescent="0.25">
      <c r="A12" s="28">
        <v>2</v>
      </c>
      <c r="B12" s="28" t="s">
        <v>203</v>
      </c>
      <c r="C12" s="28" t="s">
        <v>204</v>
      </c>
      <c r="D12" s="29" t="s">
        <v>205</v>
      </c>
      <c r="E12" s="29">
        <v>42216</v>
      </c>
      <c r="F12" s="177">
        <v>42257</v>
      </c>
      <c r="G12" s="28" t="s">
        <v>424</v>
      </c>
      <c r="H12" s="171">
        <v>165.25</v>
      </c>
    </row>
    <row r="13" spans="1:8" s="30" customFormat="1" x14ac:dyDescent="0.25">
      <c r="A13" s="28">
        <v>2</v>
      </c>
      <c r="B13" s="28" t="s">
        <v>203</v>
      </c>
      <c r="C13" s="28" t="s">
        <v>204</v>
      </c>
      <c r="D13" s="29" t="s">
        <v>205</v>
      </c>
      <c r="E13" s="29">
        <v>42216</v>
      </c>
      <c r="F13" s="177">
        <v>42257</v>
      </c>
      <c r="G13" s="28" t="s">
        <v>425</v>
      </c>
      <c r="H13" s="171">
        <v>4.01</v>
      </c>
    </row>
    <row r="14" spans="1:8" s="30" customFormat="1" x14ac:dyDescent="0.25">
      <c r="A14" s="28">
        <v>3</v>
      </c>
      <c r="B14" s="28" t="s">
        <v>203</v>
      </c>
      <c r="C14" s="28" t="s">
        <v>204</v>
      </c>
      <c r="D14" s="29" t="s">
        <v>208</v>
      </c>
      <c r="E14" s="29">
        <v>42247</v>
      </c>
      <c r="F14" s="29">
        <v>42248</v>
      </c>
      <c r="G14" s="28" t="s">
        <v>401</v>
      </c>
      <c r="H14" s="171">
        <v>1034.51</v>
      </c>
    </row>
    <row r="15" spans="1:8" s="30" customFormat="1" x14ac:dyDescent="0.25">
      <c r="A15" s="28">
        <v>3</v>
      </c>
      <c r="B15" s="28" t="s">
        <v>203</v>
      </c>
      <c r="C15" s="28" t="s">
        <v>204</v>
      </c>
      <c r="D15" s="29" t="s">
        <v>208</v>
      </c>
      <c r="E15" s="29">
        <v>42247</v>
      </c>
      <c r="F15" s="177">
        <v>42289</v>
      </c>
      <c r="G15" s="28" t="s">
        <v>426</v>
      </c>
      <c r="H15" s="171">
        <v>240.53</v>
      </c>
    </row>
    <row r="16" spans="1:8" s="30" customFormat="1" x14ac:dyDescent="0.25">
      <c r="A16" s="28">
        <v>3</v>
      </c>
      <c r="B16" s="28" t="s">
        <v>203</v>
      </c>
      <c r="C16" s="28" t="s">
        <v>204</v>
      </c>
      <c r="D16" s="29" t="s">
        <v>208</v>
      </c>
      <c r="E16" s="29">
        <v>42247</v>
      </c>
      <c r="F16" s="177">
        <v>42289</v>
      </c>
      <c r="G16" s="28" t="s">
        <v>427</v>
      </c>
      <c r="H16" s="171">
        <v>420.76</v>
      </c>
    </row>
    <row r="17" spans="1:9" s="30" customFormat="1" x14ac:dyDescent="0.25">
      <c r="A17" s="28">
        <v>3</v>
      </c>
      <c r="B17" s="28" t="s">
        <v>203</v>
      </c>
      <c r="C17" s="28" t="s">
        <v>204</v>
      </c>
      <c r="D17" s="29" t="s">
        <v>208</v>
      </c>
      <c r="E17" s="29">
        <v>42247</v>
      </c>
      <c r="F17" s="177">
        <v>42289</v>
      </c>
      <c r="G17" s="28" t="s">
        <v>428</v>
      </c>
      <c r="H17" s="171">
        <v>10.199999999999999</v>
      </c>
    </row>
    <row r="18" spans="1:9" s="30" customFormat="1" x14ac:dyDescent="0.25">
      <c r="A18" s="28">
        <v>4</v>
      </c>
      <c r="B18" s="28" t="s">
        <v>203</v>
      </c>
      <c r="C18" s="28" t="s">
        <v>204</v>
      </c>
      <c r="D18" s="29" t="s">
        <v>208</v>
      </c>
      <c r="E18" s="29">
        <v>42247</v>
      </c>
      <c r="F18" s="29">
        <v>42248</v>
      </c>
      <c r="G18" s="28" t="s">
        <v>402</v>
      </c>
      <c r="H18" s="171">
        <v>412.98</v>
      </c>
    </row>
    <row r="19" spans="1:9" s="30" customFormat="1" x14ac:dyDescent="0.25">
      <c r="A19" s="28">
        <v>4</v>
      </c>
      <c r="B19" s="28" t="s">
        <v>203</v>
      </c>
      <c r="C19" s="28" t="s">
        <v>204</v>
      </c>
      <c r="D19" s="29" t="s">
        <v>208</v>
      </c>
      <c r="E19" s="29">
        <v>42247</v>
      </c>
      <c r="F19" s="177">
        <v>42289</v>
      </c>
      <c r="G19" s="28" t="s">
        <v>429</v>
      </c>
      <c r="H19" s="171">
        <v>87.77</v>
      </c>
    </row>
    <row r="20" spans="1:9" s="30" customFormat="1" x14ac:dyDescent="0.25">
      <c r="A20" s="28">
        <v>4</v>
      </c>
      <c r="B20" s="28" t="s">
        <v>203</v>
      </c>
      <c r="C20" s="28" t="s">
        <v>204</v>
      </c>
      <c r="D20" s="29" t="s">
        <v>208</v>
      </c>
      <c r="E20" s="29">
        <v>42247</v>
      </c>
      <c r="F20" s="177">
        <v>42289</v>
      </c>
      <c r="G20" s="28" t="s">
        <v>430</v>
      </c>
      <c r="H20" s="171">
        <v>165.25</v>
      </c>
    </row>
    <row r="21" spans="1:9" s="30" customFormat="1" x14ac:dyDescent="0.25">
      <c r="A21" s="28">
        <v>4</v>
      </c>
      <c r="B21" s="28" t="s">
        <v>203</v>
      </c>
      <c r="C21" s="28" t="s">
        <v>204</v>
      </c>
      <c r="D21" s="29" t="s">
        <v>208</v>
      </c>
      <c r="E21" s="29">
        <v>42247</v>
      </c>
      <c r="F21" s="177">
        <v>42289</v>
      </c>
      <c r="G21" s="28" t="s">
        <v>431</v>
      </c>
      <c r="H21" s="171">
        <v>4.01</v>
      </c>
    </row>
    <row r="22" spans="1:9" s="30" customFormat="1" x14ac:dyDescent="0.25">
      <c r="A22" s="28">
        <v>5</v>
      </c>
      <c r="B22" s="28" t="s">
        <v>203</v>
      </c>
      <c r="C22" s="28" t="s">
        <v>204</v>
      </c>
      <c r="D22" s="29" t="s">
        <v>209</v>
      </c>
      <c r="E22" s="29">
        <v>42277</v>
      </c>
      <c r="F22" s="29">
        <v>42284</v>
      </c>
      <c r="G22" s="28" t="s">
        <v>403</v>
      </c>
      <c r="H22" s="171">
        <v>1034.51</v>
      </c>
    </row>
    <row r="23" spans="1:9" s="30" customFormat="1" x14ac:dyDescent="0.25">
      <c r="A23" s="28">
        <v>5</v>
      </c>
      <c r="B23" s="28" t="s">
        <v>203</v>
      </c>
      <c r="C23" s="28" t="s">
        <v>204</v>
      </c>
      <c r="D23" s="29" t="s">
        <v>209</v>
      </c>
      <c r="E23" s="29">
        <v>42277</v>
      </c>
      <c r="F23" s="177">
        <v>42317</v>
      </c>
      <c r="G23" s="28" t="s">
        <v>432</v>
      </c>
      <c r="H23" s="171">
        <v>240.53</v>
      </c>
    </row>
    <row r="24" spans="1:9" s="30" customFormat="1" x14ac:dyDescent="0.25">
      <c r="A24" s="28">
        <v>5</v>
      </c>
      <c r="B24" s="28" t="s">
        <v>203</v>
      </c>
      <c r="C24" s="28" t="s">
        <v>204</v>
      </c>
      <c r="D24" s="29" t="s">
        <v>209</v>
      </c>
      <c r="E24" s="29">
        <v>42277</v>
      </c>
      <c r="F24" s="177">
        <v>42317</v>
      </c>
      <c r="G24" s="28" t="s">
        <v>433</v>
      </c>
      <c r="H24" s="171">
        <v>420.76</v>
      </c>
    </row>
    <row r="25" spans="1:9" s="30" customFormat="1" x14ac:dyDescent="0.25">
      <c r="A25" s="28">
        <v>5</v>
      </c>
      <c r="B25" s="28" t="s">
        <v>203</v>
      </c>
      <c r="C25" s="28" t="s">
        <v>204</v>
      </c>
      <c r="D25" s="29" t="s">
        <v>209</v>
      </c>
      <c r="E25" s="29">
        <v>42277</v>
      </c>
      <c r="F25" s="177">
        <v>42317</v>
      </c>
      <c r="G25" s="28" t="s">
        <v>434</v>
      </c>
      <c r="H25" s="171">
        <v>10.199999999999999</v>
      </c>
    </row>
    <row r="26" spans="1:9" s="30" customFormat="1" x14ac:dyDescent="0.25">
      <c r="A26" s="28">
        <v>6</v>
      </c>
      <c r="B26" s="28" t="s">
        <v>203</v>
      </c>
      <c r="C26" s="28" t="s">
        <v>204</v>
      </c>
      <c r="D26" s="29" t="s">
        <v>209</v>
      </c>
      <c r="E26" s="29">
        <v>42277</v>
      </c>
      <c r="F26" s="29">
        <v>42284</v>
      </c>
      <c r="G26" s="28" t="s">
        <v>404</v>
      </c>
      <c r="H26" s="171">
        <v>403.2</v>
      </c>
    </row>
    <row r="27" spans="1:9" s="30" customFormat="1" x14ac:dyDescent="0.25">
      <c r="A27" s="28">
        <v>6</v>
      </c>
      <c r="B27" s="28" t="s">
        <v>203</v>
      </c>
      <c r="C27" s="28" t="s">
        <v>204</v>
      </c>
      <c r="D27" s="29" t="s">
        <v>209</v>
      </c>
      <c r="E27" s="29">
        <v>42277</v>
      </c>
      <c r="F27" s="177">
        <v>42317</v>
      </c>
      <c r="G27" s="28" t="s">
        <v>435</v>
      </c>
      <c r="H27" s="171">
        <v>119.63</v>
      </c>
      <c r="I27" s="174"/>
    </row>
    <row r="28" spans="1:9" s="30" customFormat="1" x14ac:dyDescent="0.25">
      <c r="A28" s="28">
        <v>6</v>
      </c>
      <c r="B28" s="28" t="s">
        <v>203</v>
      </c>
      <c r="C28" s="28" t="s">
        <v>204</v>
      </c>
      <c r="D28" s="29" t="s">
        <v>209</v>
      </c>
      <c r="E28" s="29">
        <v>42277</v>
      </c>
      <c r="F28" s="177">
        <v>42317</v>
      </c>
      <c r="G28" s="28" t="s">
        <v>436</v>
      </c>
      <c r="H28" s="171">
        <v>172.53</v>
      </c>
    </row>
    <row r="29" spans="1:9" s="30" customFormat="1" x14ac:dyDescent="0.25">
      <c r="A29" s="28">
        <v>6</v>
      </c>
      <c r="B29" s="28" t="s">
        <v>203</v>
      </c>
      <c r="C29" s="28" t="s">
        <v>204</v>
      </c>
      <c r="D29" s="29" t="s">
        <v>209</v>
      </c>
      <c r="E29" s="29">
        <v>42277</v>
      </c>
      <c r="F29" s="177">
        <v>42317</v>
      </c>
      <c r="G29" s="28" t="s">
        <v>437</v>
      </c>
      <c r="H29" s="171">
        <v>4.18</v>
      </c>
    </row>
    <row r="30" spans="1:9" s="30" customFormat="1" x14ac:dyDescent="0.25">
      <c r="A30" s="28">
        <v>7</v>
      </c>
      <c r="B30" s="28" t="s">
        <v>203</v>
      </c>
      <c r="C30" s="28" t="s">
        <v>204</v>
      </c>
      <c r="D30" s="29" t="s">
        <v>209</v>
      </c>
      <c r="E30" s="29">
        <v>42277</v>
      </c>
      <c r="F30" s="29">
        <v>42284</v>
      </c>
      <c r="G30" s="28" t="s">
        <v>405</v>
      </c>
      <c r="H30" s="171">
        <v>412.98</v>
      </c>
    </row>
    <row r="31" spans="1:9" s="30" customFormat="1" x14ac:dyDescent="0.25">
      <c r="A31" s="28">
        <v>7</v>
      </c>
      <c r="B31" s="28" t="s">
        <v>203</v>
      </c>
      <c r="C31" s="28" t="s">
        <v>204</v>
      </c>
      <c r="D31" s="29" t="s">
        <v>209</v>
      </c>
      <c r="E31" s="29">
        <v>42277</v>
      </c>
      <c r="F31" s="177">
        <v>42317</v>
      </c>
      <c r="G31" s="28" t="s">
        <v>444</v>
      </c>
      <c r="H31" s="171">
        <v>87.77</v>
      </c>
    </row>
    <row r="32" spans="1:9" s="30" customFormat="1" x14ac:dyDescent="0.25">
      <c r="A32" s="28">
        <v>7</v>
      </c>
      <c r="B32" s="28" t="s">
        <v>203</v>
      </c>
      <c r="C32" s="28" t="s">
        <v>204</v>
      </c>
      <c r="D32" s="29" t="s">
        <v>209</v>
      </c>
      <c r="E32" s="29">
        <v>42277</v>
      </c>
      <c r="F32" s="177">
        <v>42317</v>
      </c>
      <c r="G32" s="28" t="s">
        <v>445</v>
      </c>
      <c r="H32" s="171">
        <v>165.25</v>
      </c>
    </row>
    <row r="33" spans="1:9" s="30" customFormat="1" x14ac:dyDescent="0.25">
      <c r="A33" s="28">
        <v>7</v>
      </c>
      <c r="B33" s="28" t="s">
        <v>203</v>
      </c>
      <c r="C33" s="28" t="s">
        <v>204</v>
      </c>
      <c r="D33" s="29" t="s">
        <v>209</v>
      </c>
      <c r="E33" s="29">
        <v>42277</v>
      </c>
      <c r="F33" s="177">
        <v>42317</v>
      </c>
      <c r="G33" s="28" t="s">
        <v>446</v>
      </c>
      <c r="H33" s="171">
        <v>4.01</v>
      </c>
    </row>
    <row r="34" spans="1:9" s="30" customFormat="1" x14ac:dyDescent="0.25">
      <c r="A34" s="28">
        <v>8</v>
      </c>
      <c r="B34" s="28" t="s">
        <v>203</v>
      </c>
      <c r="C34" s="28" t="s">
        <v>204</v>
      </c>
      <c r="D34" s="29" t="s">
        <v>210</v>
      </c>
      <c r="E34" s="29">
        <v>42308</v>
      </c>
      <c r="F34" s="29">
        <v>42312</v>
      </c>
      <c r="G34" s="28" t="s">
        <v>406</v>
      </c>
      <c r="H34" s="171">
        <v>1034.51</v>
      </c>
    </row>
    <row r="35" spans="1:9" s="30" customFormat="1" x14ac:dyDescent="0.25">
      <c r="A35" s="28">
        <v>8</v>
      </c>
      <c r="B35" s="28" t="s">
        <v>203</v>
      </c>
      <c r="C35" s="28" t="s">
        <v>204</v>
      </c>
      <c r="D35" s="29" t="s">
        <v>210</v>
      </c>
      <c r="E35" s="29">
        <v>42308</v>
      </c>
      <c r="F35" s="177">
        <v>42348</v>
      </c>
      <c r="G35" s="28" t="s">
        <v>438</v>
      </c>
      <c r="H35" s="171">
        <v>240.53</v>
      </c>
    </row>
    <row r="36" spans="1:9" s="30" customFormat="1" x14ac:dyDescent="0.25">
      <c r="A36" s="28">
        <v>8</v>
      </c>
      <c r="B36" s="28" t="s">
        <v>203</v>
      </c>
      <c r="C36" s="28" t="s">
        <v>204</v>
      </c>
      <c r="D36" s="29" t="s">
        <v>210</v>
      </c>
      <c r="E36" s="29">
        <v>42308</v>
      </c>
      <c r="F36" s="177">
        <v>42348</v>
      </c>
      <c r="G36" s="28" t="s">
        <v>439</v>
      </c>
      <c r="H36" s="171">
        <v>420.76</v>
      </c>
    </row>
    <row r="37" spans="1:9" s="30" customFormat="1" x14ac:dyDescent="0.25">
      <c r="A37" s="28">
        <v>8</v>
      </c>
      <c r="B37" s="28" t="s">
        <v>203</v>
      </c>
      <c r="C37" s="28" t="s">
        <v>204</v>
      </c>
      <c r="D37" s="29" t="s">
        <v>210</v>
      </c>
      <c r="E37" s="29">
        <v>42308</v>
      </c>
      <c r="F37" s="177">
        <v>42348</v>
      </c>
      <c r="G37" s="28" t="s">
        <v>440</v>
      </c>
      <c r="H37" s="171">
        <v>10.199999999999999</v>
      </c>
    </row>
    <row r="38" spans="1:9" s="30" customFormat="1" x14ac:dyDescent="0.25">
      <c r="A38" s="28">
        <v>9</v>
      </c>
      <c r="B38" s="28" t="s">
        <v>203</v>
      </c>
      <c r="C38" s="28" t="s">
        <v>204</v>
      </c>
      <c r="D38" s="29" t="s">
        <v>210</v>
      </c>
      <c r="E38" s="29">
        <v>42308</v>
      </c>
      <c r="F38" s="29">
        <v>42312</v>
      </c>
      <c r="G38" s="28" t="s">
        <v>407</v>
      </c>
      <c r="H38" s="171">
        <v>497.66</v>
      </c>
    </row>
    <row r="39" spans="1:9" s="30" customFormat="1" x14ac:dyDescent="0.25">
      <c r="A39" s="28">
        <v>9</v>
      </c>
      <c r="B39" s="28" t="s">
        <v>203</v>
      </c>
      <c r="C39" s="28" t="s">
        <v>204</v>
      </c>
      <c r="D39" s="29" t="s">
        <v>210</v>
      </c>
      <c r="E39" s="29">
        <v>42308</v>
      </c>
      <c r="F39" s="177">
        <v>42348</v>
      </c>
      <c r="G39" s="28" t="s">
        <v>441</v>
      </c>
      <c r="H39" s="171">
        <v>107.72</v>
      </c>
      <c r="I39" s="174"/>
    </row>
    <row r="40" spans="1:9" s="30" customFormat="1" x14ac:dyDescent="0.25">
      <c r="A40" s="28">
        <v>9</v>
      </c>
      <c r="B40" s="28" t="s">
        <v>203</v>
      </c>
      <c r="C40" s="28" t="s">
        <v>204</v>
      </c>
      <c r="D40" s="29" t="s">
        <v>210</v>
      </c>
      <c r="E40" s="29">
        <v>42308</v>
      </c>
      <c r="F40" s="177">
        <v>42348</v>
      </c>
      <c r="G40" s="28" t="s">
        <v>442</v>
      </c>
      <c r="H40" s="171">
        <v>199.78</v>
      </c>
    </row>
    <row r="41" spans="1:9" s="30" customFormat="1" x14ac:dyDescent="0.25">
      <c r="A41" s="28">
        <v>9</v>
      </c>
      <c r="B41" s="28" t="s">
        <v>203</v>
      </c>
      <c r="C41" s="28" t="s">
        <v>204</v>
      </c>
      <c r="D41" s="29" t="s">
        <v>210</v>
      </c>
      <c r="E41" s="29">
        <v>42308</v>
      </c>
      <c r="F41" s="177">
        <v>42348</v>
      </c>
      <c r="G41" s="28" t="s">
        <v>443</v>
      </c>
      <c r="H41" s="171">
        <v>4.84</v>
      </c>
    </row>
    <row r="42" spans="1:9" s="30" customFormat="1" x14ac:dyDescent="0.25">
      <c r="A42" s="28">
        <v>10</v>
      </c>
      <c r="B42" s="28" t="s">
        <v>203</v>
      </c>
      <c r="C42" s="28" t="s">
        <v>204</v>
      </c>
      <c r="D42" s="29" t="s">
        <v>210</v>
      </c>
      <c r="E42" s="29">
        <v>42308</v>
      </c>
      <c r="F42" s="29">
        <v>42312</v>
      </c>
      <c r="G42" s="28" t="s">
        <v>408</v>
      </c>
      <c r="H42" s="171">
        <v>412.98</v>
      </c>
    </row>
    <row r="43" spans="1:9" s="30" customFormat="1" x14ac:dyDescent="0.25">
      <c r="A43" s="28">
        <v>10</v>
      </c>
      <c r="B43" s="28" t="s">
        <v>203</v>
      </c>
      <c r="C43" s="28" t="s">
        <v>204</v>
      </c>
      <c r="D43" s="29" t="s">
        <v>210</v>
      </c>
      <c r="E43" s="29">
        <v>42308</v>
      </c>
      <c r="F43" s="177">
        <v>42348</v>
      </c>
      <c r="G43" s="28" t="s">
        <v>447</v>
      </c>
      <c r="H43" s="171">
        <v>87.77</v>
      </c>
    </row>
    <row r="44" spans="1:9" s="30" customFormat="1" x14ac:dyDescent="0.25">
      <c r="A44" s="28">
        <v>10</v>
      </c>
      <c r="B44" s="28" t="s">
        <v>203</v>
      </c>
      <c r="C44" s="28" t="s">
        <v>204</v>
      </c>
      <c r="D44" s="29" t="s">
        <v>210</v>
      </c>
      <c r="E44" s="29">
        <v>42308</v>
      </c>
      <c r="F44" s="177">
        <v>42348</v>
      </c>
      <c r="G44" s="28" t="s">
        <v>448</v>
      </c>
      <c r="H44" s="171">
        <v>165.25</v>
      </c>
    </row>
    <row r="45" spans="1:9" s="30" customFormat="1" x14ac:dyDescent="0.25">
      <c r="A45" s="28">
        <v>10</v>
      </c>
      <c r="B45" s="28" t="s">
        <v>203</v>
      </c>
      <c r="C45" s="28" t="s">
        <v>204</v>
      </c>
      <c r="D45" s="29" t="s">
        <v>210</v>
      </c>
      <c r="E45" s="29">
        <v>42308</v>
      </c>
      <c r="F45" s="177">
        <v>42348</v>
      </c>
      <c r="G45" s="28" t="s">
        <v>449</v>
      </c>
      <c r="H45" s="171">
        <v>4.01</v>
      </c>
    </row>
    <row r="46" spans="1:9" s="30" customFormat="1" x14ac:dyDescent="0.25">
      <c r="A46" s="28">
        <v>11</v>
      </c>
      <c r="B46" s="28" t="s">
        <v>203</v>
      </c>
      <c r="C46" s="28" t="s">
        <v>204</v>
      </c>
      <c r="D46" s="29" t="s">
        <v>211</v>
      </c>
      <c r="E46" s="29">
        <v>42338</v>
      </c>
      <c r="F46" s="29">
        <v>42345</v>
      </c>
      <c r="G46" s="28" t="s">
        <v>409</v>
      </c>
      <c r="H46" s="171">
        <v>1034.51</v>
      </c>
    </row>
    <row r="47" spans="1:9" s="30" customFormat="1" x14ac:dyDescent="0.25">
      <c r="A47" s="28">
        <v>11</v>
      </c>
      <c r="B47" s="28" t="s">
        <v>203</v>
      </c>
      <c r="C47" s="28" t="s">
        <v>204</v>
      </c>
      <c r="D47" s="29" t="s">
        <v>211</v>
      </c>
      <c r="E47" s="29">
        <v>42338</v>
      </c>
      <c r="F47" s="177">
        <v>42380</v>
      </c>
      <c r="G47" s="28" t="s">
        <v>450</v>
      </c>
      <c r="H47" s="171">
        <v>240.53</v>
      </c>
    </row>
    <row r="48" spans="1:9" s="30" customFormat="1" x14ac:dyDescent="0.25">
      <c r="A48" s="28">
        <v>11</v>
      </c>
      <c r="B48" s="28" t="s">
        <v>203</v>
      </c>
      <c r="C48" s="28" t="s">
        <v>204</v>
      </c>
      <c r="D48" s="29" t="s">
        <v>211</v>
      </c>
      <c r="E48" s="29">
        <v>42338</v>
      </c>
      <c r="F48" s="177">
        <v>42380</v>
      </c>
      <c r="G48" s="28" t="s">
        <v>451</v>
      </c>
      <c r="H48" s="171">
        <v>420.76</v>
      </c>
    </row>
    <row r="49" spans="1:8" s="30" customFormat="1" x14ac:dyDescent="0.25">
      <c r="A49" s="28">
        <v>11</v>
      </c>
      <c r="B49" s="28" t="s">
        <v>203</v>
      </c>
      <c r="C49" s="28" t="s">
        <v>204</v>
      </c>
      <c r="D49" s="29" t="s">
        <v>211</v>
      </c>
      <c r="E49" s="29">
        <v>42338</v>
      </c>
      <c r="F49" s="177">
        <v>42380</v>
      </c>
      <c r="G49" s="28" t="s">
        <v>452</v>
      </c>
      <c r="H49" s="171">
        <v>10.199999999999999</v>
      </c>
    </row>
    <row r="50" spans="1:8" s="30" customFormat="1" x14ac:dyDescent="0.25">
      <c r="A50" s="28">
        <v>12</v>
      </c>
      <c r="B50" s="28" t="s">
        <v>203</v>
      </c>
      <c r="C50" s="28" t="s">
        <v>204</v>
      </c>
      <c r="D50" s="29" t="s">
        <v>211</v>
      </c>
      <c r="E50" s="29">
        <v>42338</v>
      </c>
      <c r="F50" s="29">
        <v>42345</v>
      </c>
      <c r="G50" s="28" t="s">
        <v>410</v>
      </c>
      <c r="H50" s="171">
        <v>497.66</v>
      </c>
    </row>
    <row r="51" spans="1:8" s="30" customFormat="1" x14ac:dyDescent="0.25">
      <c r="A51" s="28">
        <v>12</v>
      </c>
      <c r="B51" s="28" t="s">
        <v>203</v>
      </c>
      <c r="C51" s="28" t="s">
        <v>204</v>
      </c>
      <c r="D51" s="29" t="s">
        <v>211</v>
      </c>
      <c r="E51" s="29">
        <v>42338</v>
      </c>
      <c r="F51" s="177">
        <v>42380</v>
      </c>
      <c r="G51" s="28" t="s">
        <v>453</v>
      </c>
      <c r="H51" s="171">
        <v>107.72</v>
      </c>
    </row>
    <row r="52" spans="1:8" s="30" customFormat="1" x14ac:dyDescent="0.25">
      <c r="A52" s="28">
        <v>12</v>
      </c>
      <c r="B52" s="28" t="s">
        <v>203</v>
      </c>
      <c r="C52" s="28" t="s">
        <v>204</v>
      </c>
      <c r="D52" s="29" t="s">
        <v>211</v>
      </c>
      <c r="E52" s="29">
        <v>42338</v>
      </c>
      <c r="F52" s="177">
        <v>42380</v>
      </c>
      <c r="G52" s="28" t="s">
        <v>454</v>
      </c>
      <c r="H52" s="171">
        <v>199.78</v>
      </c>
    </row>
    <row r="53" spans="1:8" s="30" customFormat="1" x14ac:dyDescent="0.25">
      <c r="A53" s="28">
        <v>12</v>
      </c>
      <c r="B53" s="28" t="s">
        <v>203</v>
      </c>
      <c r="C53" s="28" t="s">
        <v>204</v>
      </c>
      <c r="D53" s="29" t="s">
        <v>211</v>
      </c>
      <c r="E53" s="29">
        <v>42338</v>
      </c>
      <c r="F53" s="177">
        <v>42380</v>
      </c>
      <c r="G53" s="28" t="s">
        <v>455</v>
      </c>
      <c r="H53" s="171">
        <v>4.84</v>
      </c>
    </row>
    <row r="54" spans="1:8" s="30" customFormat="1" x14ac:dyDescent="0.25">
      <c r="A54" s="28">
        <v>13</v>
      </c>
      <c r="B54" s="28" t="s">
        <v>203</v>
      </c>
      <c r="C54" s="28" t="s">
        <v>204</v>
      </c>
      <c r="D54" s="29" t="s">
        <v>211</v>
      </c>
      <c r="E54" s="29">
        <v>42338</v>
      </c>
      <c r="F54" s="29">
        <v>42345</v>
      </c>
      <c r="G54" s="28" t="s">
        <v>411</v>
      </c>
      <c r="H54" s="171">
        <v>412.98</v>
      </c>
    </row>
    <row r="55" spans="1:8" s="30" customFormat="1" x14ac:dyDescent="0.25">
      <c r="A55" s="28">
        <v>13</v>
      </c>
      <c r="B55" s="28" t="s">
        <v>203</v>
      </c>
      <c r="C55" s="28" t="s">
        <v>204</v>
      </c>
      <c r="D55" s="29" t="s">
        <v>211</v>
      </c>
      <c r="E55" s="29">
        <v>42338</v>
      </c>
      <c r="F55" s="177">
        <v>42380</v>
      </c>
      <c r="G55" s="28" t="s">
        <v>456</v>
      </c>
      <c r="H55" s="171">
        <v>87.77</v>
      </c>
    </row>
    <row r="56" spans="1:8" s="30" customFormat="1" x14ac:dyDescent="0.25">
      <c r="A56" s="28">
        <v>13</v>
      </c>
      <c r="B56" s="28" t="s">
        <v>203</v>
      </c>
      <c r="C56" s="28" t="s">
        <v>204</v>
      </c>
      <c r="D56" s="29" t="s">
        <v>211</v>
      </c>
      <c r="E56" s="29">
        <v>42338</v>
      </c>
      <c r="F56" s="177">
        <v>42380</v>
      </c>
      <c r="G56" s="28" t="s">
        <v>457</v>
      </c>
      <c r="H56" s="171">
        <v>165.25</v>
      </c>
    </row>
    <row r="57" spans="1:8" s="30" customFormat="1" x14ac:dyDescent="0.25">
      <c r="A57" s="28">
        <v>13</v>
      </c>
      <c r="B57" s="28" t="s">
        <v>203</v>
      </c>
      <c r="C57" s="28" t="s">
        <v>204</v>
      </c>
      <c r="D57" s="29" t="s">
        <v>211</v>
      </c>
      <c r="E57" s="29">
        <v>42338</v>
      </c>
      <c r="F57" s="177">
        <v>42380</v>
      </c>
      <c r="G57" s="28" t="s">
        <v>458</v>
      </c>
      <c r="H57" s="171">
        <v>4.01</v>
      </c>
    </row>
    <row r="58" spans="1:8" s="30" customFormat="1" x14ac:dyDescent="0.25">
      <c r="A58" s="28">
        <v>14</v>
      </c>
      <c r="B58" s="28" t="s">
        <v>203</v>
      </c>
      <c r="C58" s="28" t="s">
        <v>204</v>
      </c>
      <c r="D58" s="29" t="s">
        <v>223</v>
      </c>
      <c r="E58" s="29">
        <v>42369</v>
      </c>
      <c r="F58" s="29">
        <v>42373</v>
      </c>
      <c r="G58" s="28" t="s">
        <v>412</v>
      </c>
      <c r="H58" s="171">
        <v>1037.71</v>
      </c>
    </row>
    <row r="59" spans="1:8" s="30" customFormat="1" x14ac:dyDescent="0.25">
      <c r="A59" s="28">
        <v>14</v>
      </c>
      <c r="B59" s="28" t="s">
        <v>203</v>
      </c>
      <c r="C59" s="28" t="s">
        <v>204</v>
      </c>
      <c r="D59" s="29" t="s">
        <v>223</v>
      </c>
      <c r="E59" s="29">
        <v>42369</v>
      </c>
      <c r="F59" s="177">
        <v>42380</v>
      </c>
      <c r="G59" s="28" t="s">
        <v>459</v>
      </c>
      <c r="H59" s="171">
        <v>237.33</v>
      </c>
    </row>
    <row r="60" spans="1:8" s="30" customFormat="1" x14ac:dyDescent="0.25">
      <c r="A60" s="28">
        <v>14</v>
      </c>
      <c r="B60" s="28" t="s">
        <v>203</v>
      </c>
      <c r="C60" s="28" t="s">
        <v>204</v>
      </c>
      <c r="D60" s="29" t="s">
        <v>223</v>
      </c>
      <c r="E60" s="29">
        <v>42369</v>
      </c>
      <c r="F60" s="177">
        <v>42380</v>
      </c>
      <c r="G60" s="28" t="s">
        <v>460</v>
      </c>
      <c r="H60" s="171">
        <v>420.76</v>
      </c>
    </row>
    <row r="61" spans="1:8" s="30" customFormat="1" x14ac:dyDescent="0.25">
      <c r="A61" s="28">
        <v>14</v>
      </c>
      <c r="B61" s="28" t="s">
        <v>203</v>
      </c>
      <c r="C61" s="28" t="s">
        <v>204</v>
      </c>
      <c r="D61" s="29" t="s">
        <v>223</v>
      </c>
      <c r="E61" s="29">
        <v>42369</v>
      </c>
      <c r="F61" s="177">
        <v>42380</v>
      </c>
      <c r="G61" s="28" t="s">
        <v>461</v>
      </c>
      <c r="H61" s="171">
        <v>10.199999999999999</v>
      </c>
    </row>
    <row r="62" spans="1:8" s="30" customFormat="1" x14ac:dyDescent="0.25">
      <c r="A62" s="28">
        <v>15</v>
      </c>
      <c r="B62" s="28" t="s">
        <v>203</v>
      </c>
      <c r="C62" s="28" t="s">
        <v>204</v>
      </c>
      <c r="D62" s="29" t="s">
        <v>223</v>
      </c>
      <c r="E62" s="29">
        <v>42369</v>
      </c>
      <c r="F62" s="29">
        <v>42373</v>
      </c>
      <c r="G62" s="28" t="s">
        <v>413</v>
      </c>
      <c r="H62" s="171">
        <v>500.86</v>
      </c>
    </row>
    <row r="63" spans="1:8" s="30" customFormat="1" x14ac:dyDescent="0.25">
      <c r="A63" s="28">
        <v>15</v>
      </c>
      <c r="B63" s="28" t="s">
        <v>203</v>
      </c>
      <c r="C63" s="28" t="s">
        <v>204</v>
      </c>
      <c r="D63" s="29" t="s">
        <v>223</v>
      </c>
      <c r="E63" s="29">
        <v>42369</v>
      </c>
      <c r="F63" s="177">
        <v>42380</v>
      </c>
      <c r="G63" s="28" t="s">
        <v>462</v>
      </c>
      <c r="H63" s="171">
        <v>104.52</v>
      </c>
    </row>
    <row r="64" spans="1:8" s="30" customFormat="1" x14ac:dyDescent="0.25">
      <c r="A64" s="28">
        <v>15</v>
      </c>
      <c r="B64" s="28" t="s">
        <v>203</v>
      </c>
      <c r="C64" s="28" t="s">
        <v>204</v>
      </c>
      <c r="D64" s="29" t="s">
        <v>223</v>
      </c>
      <c r="E64" s="29">
        <v>42369</v>
      </c>
      <c r="F64" s="177">
        <v>42380</v>
      </c>
      <c r="G64" s="28" t="s">
        <v>463</v>
      </c>
      <c r="H64" s="171">
        <v>199.78</v>
      </c>
    </row>
    <row r="65" spans="1:8" s="30" customFormat="1" x14ac:dyDescent="0.25">
      <c r="A65" s="28">
        <v>15</v>
      </c>
      <c r="B65" s="28" t="s">
        <v>203</v>
      </c>
      <c r="C65" s="28" t="s">
        <v>204</v>
      </c>
      <c r="D65" s="29" t="s">
        <v>223</v>
      </c>
      <c r="E65" s="29">
        <v>42369</v>
      </c>
      <c r="F65" s="177">
        <v>42380</v>
      </c>
      <c r="G65" s="28" t="s">
        <v>464</v>
      </c>
      <c r="H65" s="171">
        <v>4.84</v>
      </c>
    </row>
    <row r="66" spans="1:8" s="30" customFormat="1" x14ac:dyDescent="0.25">
      <c r="A66" s="28">
        <v>16</v>
      </c>
      <c r="B66" s="28" t="s">
        <v>203</v>
      </c>
      <c r="C66" s="28" t="s">
        <v>204</v>
      </c>
      <c r="D66" s="29" t="s">
        <v>223</v>
      </c>
      <c r="E66" s="29">
        <v>42369</v>
      </c>
      <c r="F66" s="29">
        <v>42373</v>
      </c>
      <c r="G66" s="28" t="s">
        <v>414</v>
      </c>
      <c r="H66" s="171">
        <v>416.18</v>
      </c>
    </row>
    <row r="67" spans="1:8" s="30" customFormat="1" x14ac:dyDescent="0.25">
      <c r="A67" s="28">
        <v>16</v>
      </c>
      <c r="B67" s="28" t="s">
        <v>203</v>
      </c>
      <c r="C67" s="28" t="s">
        <v>204</v>
      </c>
      <c r="D67" s="29" t="s">
        <v>223</v>
      </c>
      <c r="E67" s="29">
        <v>42369</v>
      </c>
      <c r="F67" s="177">
        <v>42380</v>
      </c>
      <c r="G67" s="28" t="s">
        <v>465</v>
      </c>
      <c r="H67" s="171">
        <v>84.57</v>
      </c>
    </row>
    <row r="68" spans="1:8" s="30" customFormat="1" x14ac:dyDescent="0.25">
      <c r="A68" s="28">
        <v>16</v>
      </c>
      <c r="B68" s="28" t="s">
        <v>203</v>
      </c>
      <c r="C68" s="28" t="s">
        <v>204</v>
      </c>
      <c r="D68" s="29" t="s">
        <v>223</v>
      </c>
      <c r="E68" s="29">
        <v>42369</v>
      </c>
      <c r="F68" s="177">
        <v>42380</v>
      </c>
      <c r="G68" s="28" t="s">
        <v>466</v>
      </c>
      <c r="H68" s="171">
        <v>165.25</v>
      </c>
    </row>
    <row r="69" spans="1:8" s="30" customFormat="1" x14ac:dyDescent="0.25">
      <c r="A69" s="28">
        <v>16</v>
      </c>
      <c r="B69" s="28" t="s">
        <v>203</v>
      </c>
      <c r="C69" s="28" t="s">
        <v>204</v>
      </c>
      <c r="D69" s="29" t="s">
        <v>223</v>
      </c>
      <c r="E69" s="29">
        <v>42369</v>
      </c>
      <c r="F69" s="177">
        <v>42380</v>
      </c>
      <c r="G69" s="28" t="s">
        <v>467</v>
      </c>
      <c r="H69" s="171">
        <v>4.01</v>
      </c>
    </row>
    <row r="70" spans="1:8" s="30" customFormat="1" x14ac:dyDescent="0.25">
      <c r="A70" s="231" t="s">
        <v>170</v>
      </c>
      <c r="B70" s="232"/>
      <c r="C70" s="232"/>
      <c r="D70" s="232"/>
      <c r="E70" s="232"/>
      <c r="F70" s="232"/>
      <c r="G70" s="233"/>
      <c r="H70" s="172">
        <f>SUM(H6:H69)</f>
        <v>17385.600000000006</v>
      </c>
    </row>
    <row r="71" spans="1:8" s="30" customFormat="1" x14ac:dyDescent="0.25">
      <c r="A71" s="28"/>
      <c r="B71" s="28"/>
      <c r="C71" s="28"/>
      <c r="D71" s="29"/>
      <c r="E71" s="28"/>
      <c r="F71" s="29"/>
      <c r="G71" s="28"/>
      <c r="H71" s="171"/>
    </row>
    <row r="72" spans="1:8" s="30" customFormat="1" x14ac:dyDescent="0.25">
      <c r="A72" s="28"/>
      <c r="B72" s="28"/>
      <c r="C72" s="28"/>
      <c r="D72" s="29"/>
      <c r="E72" s="28"/>
      <c r="F72" s="29"/>
      <c r="G72" s="28"/>
      <c r="H72" s="171"/>
    </row>
    <row r="73" spans="1:8" s="30" customFormat="1" x14ac:dyDescent="0.25">
      <c r="A73" s="28"/>
      <c r="B73" s="28"/>
      <c r="C73" s="28"/>
      <c r="D73" s="29"/>
      <c r="E73" s="28"/>
      <c r="F73" s="29"/>
      <c r="G73" s="28"/>
      <c r="H73" s="171"/>
    </row>
    <row r="74" spans="1:8" s="30" customFormat="1" x14ac:dyDescent="0.25">
      <c r="A74" s="28"/>
      <c r="B74" s="28"/>
      <c r="C74" s="28"/>
      <c r="D74" s="29"/>
      <c r="E74" s="28"/>
      <c r="F74" s="29"/>
      <c r="G74" s="28"/>
      <c r="H74" s="171"/>
    </row>
    <row r="75" spans="1:8" s="30" customFormat="1" x14ac:dyDescent="0.25">
      <c r="A75" s="28"/>
      <c r="B75" s="28"/>
      <c r="C75" s="28"/>
      <c r="D75" s="29"/>
      <c r="E75" s="28"/>
      <c r="F75" s="29"/>
      <c r="G75" s="28"/>
      <c r="H75" s="171"/>
    </row>
    <row r="76" spans="1:8" s="30" customFormat="1" x14ac:dyDescent="0.25">
      <c r="A76" s="28"/>
      <c r="B76" s="28"/>
      <c r="C76" s="28"/>
      <c r="D76" s="29"/>
      <c r="E76" s="28"/>
      <c r="F76" s="29"/>
      <c r="G76" s="28"/>
      <c r="H76" s="171"/>
    </row>
    <row r="77" spans="1:8" s="30" customFormat="1" x14ac:dyDescent="0.25">
      <c r="A77" s="231" t="s">
        <v>154</v>
      </c>
      <c r="B77" s="232"/>
      <c r="C77" s="232"/>
      <c r="D77" s="232"/>
      <c r="E77" s="232"/>
      <c r="F77" s="232"/>
      <c r="G77" s="233"/>
      <c r="H77" s="172">
        <f>SUM(H71:H76)</f>
        <v>0</v>
      </c>
    </row>
    <row r="78" spans="1:8" s="30" customFormat="1" x14ac:dyDescent="0.25">
      <c r="A78" s="28"/>
      <c r="B78" s="28"/>
      <c r="C78" s="28"/>
      <c r="D78" s="29"/>
      <c r="E78" s="28"/>
      <c r="F78" s="29"/>
      <c r="G78" s="28"/>
      <c r="H78" s="171"/>
    </row>
    <row r="79" spans="1:8" s="30" customFormat="1" x14ac:dyDescent="0.25">
      <c r="A79" s="28"/>
      <c r="B79" s="28"/>
      <c r="C79" s="28"/>
      <c r="D79" s="29"/>
      <c r="E79" s="28"/>
      <c r="F79" s="29"/>
      <c r="G79" s="28"/>
      <c r="H79" s="171"/>
    </row>
    <row r="80" spans="1:8" s="30" customFormat="1" x14ac:dyDescent="0.25">
      <c r="A80" s="28"/>
      <c r="B80" s="28"/>
      <c r="C80" s="28"/>
      <c r="D80" s="29"/>
      <c r="E80" s="28"/>
      <c r="F80" s="29"/>
      <c r="G80" s="28"/>
      <c r="H80" s="171"/>
    </row>
    <row r="81" spans="1:8" s="30" customFormat="1" x14ac:dyDescent="0.25">
      <c r="A81" s="28"/>
      <c r="B81" s="28"/>
      <c r="C81" s="28"/>
      <c r="D81" s="29"/>
      <c r="E81" s="28"/>
      <c r="F81" s="29"/>
      <c r="G81" s="28"/>
      <c r="H81" s="171"/>
    </row>
    <row r="82" spans="1:8" s="30" customFormat="1" x14ac:dyDescent="0.25">
      <c r="A82" s="28"/>
      <c r="B82" s="28"/>
      <c r="C82" s="28"/>
      <c r="D82" s="29"/>
      <c r="E82" s="28"/>
      <c r="F82" s="29"/>
      <c r="G82" s="28"/>
      <c r="H82" s="171"/>
    </row>
    <row r="83" spans="1:8" s="30" customFormat="1" x14ac:dyDescent="0.25">
      <c r="A83" s="28"/>
      <c r="B83" s="28"/>
      <c r="C83" s="28"/>
      <c r="D83" s="29"/>
      <c r="E83" s="29"/>
      <c r="F83" s="29"/>
      <c r="G83" s="28"/>
      <c r="H83" s="171"/>
    </row>
    <row r="84" spans="1:8" s="30" customFormat="1" x14ac:dyDescent="0.25">
      <c r="A84" s="28"/>
      <c r="B84" s="28"/>
      <c r="C84" s="28"/>
      <c r="D84" s="29"/>
      <c r="E84" s="29"/>
      <c r="F84" s="29"/>
      <c r="G84" s="28"/>
      <c r="H84" s="171"/>
    </row>
    <row r="85" spans="1:8" x14ac:dyDescent="0.25">
      <c r="A85" s="231" t="s">
        <v>155</v>
      </c>
      <c r="B85" s="232"/>
      <c r="C85" s="232"/>
      <c r="D85" s="232"/>
      <c r="E85" s="232"/>
      <c r="F85" s="232"/>
      <c r="G85" s="233"/>
      <c r="H85" s="173">
        <f>SUM(H78:H84)</f>
        <v>0</v>
      </c>
    </row>
    <row r="86" spans="1:8" s="30" customFormat="1" x14ac:dyDescent="0.25">
      <c r="A86" s="28"/>
      <c r="B86" s="28"/>
      <c r="C86" s="28"/>
      <c r="D86" s="29"/>
      <c r="E86" s="29"/>
      <c r="F86" s="29"/>
      <c r="G86" s="28"/>
      <c r="H86" s="171"/>
    </row>
    <row r="87" spans="1:8" s="30" customFormat="1" x14ac:dyDescent="0.25">
      <c r="A87" s="28"/>
      <c r="B87" s="28"/>
      <c r="C87" s="28"/>
      <c r="D87" s="29"/>
      <c r="E87" s="28"/>
      <c r="F87" s="29"/>
      <c r="G87" s="28"/>
      <c r="H87" s="171"/>
    </row>
    <row r="88" spans="1:8" s="30" customFormat="1" x14ac:dyDescent="0.25">
      <c r="A88" s="28"/>
      <c r="B88" s="28"/>
      <c r="C88" s="28"/>
      <c r="D88" s="29"/>
      <c r="E88" s="28"/>
      <c r="F88" s="29"/>
      <c r="G88" s="28"/>
      <c r="H88" s="171"/>
    </row>
    <row r="89" spans="1:8" s="30" customFormat="1" x14ac:dyDescent="0.25">
      <c r="A89" s="28"/>
      <c r="B89" s="28"/>
      <c r="C89" s="28"/>
      <c r="D89" s="29"/>
      <c r="E89" s="29"/>
      <c r="F89" s="29"/>
      <c r="G89" s="28"/>
      <c r="H89" s="171"/>
    </row>
    <row r="90" spans="1:8" s="30" customFormat="1" x14ac:dyDescent="0.25">
      <c r="A90" s="28"/>
      <c r="B90" s="28"/>
      <c r="C90" s="28"/>
      <c r="D90" s="29"/>
      <c r="E90" s="28"/>
      <c r="F90" s="29"/>
      <c r="G90" s="28"/>
      <c r="H90" s="171"/>
    </row>
    <row r="91" spans="1:8" s="30" customFormat="1" x14ac:dyDescent="0.25">
      <c r="A91" s="231" t="s">
        <v>156</v>
      </c>
      <c r="B91" s="232"/>
      <c r="C91" s="232"/>
      <c r="D91" s="232"/>
      <c r="E91" s="232"/>
      <c r="F91" s="232"/>
      <c r="G91" s="233"/>
      <c r="H91" s="172">
        <f>SUM(H86:H90)</f>
        <v>0</v>
      </c>
    </row>
    <row r="92" spans="1:8" s="30" customFormat="1" x14ac:dyDescent="0.25">
      <c r="A92" s="28"/>
      <c r="B92" s="28"/>
      <c r="C92" s="28"/>
      <c r="D92" s="29"/>
      <c r="E92" s="28"/>
      <c r="F92" s="29"/>
      <c r="G92" s="28"/>
      <c r="H92" s="171"/>
    </row>
    <row r="93" spans="1:8" s="30" customFormat="1" x14ac:dyDescent="0.25">
      <c r="A93" s="28"/>
      <c r="B93" s="28"/>
      <c r="C93" s="28"/>
      <c r="D93" s="29"/>
      <c r="E93" s="28"/>
      <c r="F93" s="29"/>
      <c r="G93" s="28"/>
      <c r="H93" s="171"/>
    </row>
    <row r="94" spans="1:8" s="30" customFormat="1" x14ac:dyDescent="0.25">
      <c r="A94" s="28"/>
      <c r="B94" s="28"/>
      <c r="C94" s="28"/>
      <c r="D94" s="29"/>
      <c r="E94" s="28"/>
      <c r="F94" s="29"/>
      <c r="G94" s="28"/>
      <c r="H94" s="171"/>
    </row>
    <row r="95" spans="1:8" s="30" customFormat="1" x14ac:dyDescent="0.25">
      <c r="A95" s="28"/>
      <c r="B95" s="28"/>
      <c r="C95" s="28"/>
      <c r="D95" s="29"/>
      <c r="E95" s="28"/>
      <c r="F95" s="29"/>
      <c r="G95" s="28"/>
      <c r="H95" s="171"/>
    </row>
    <row r="96" spans="1:8" s="30" customFormat="1" x14ac:dyDescent="0.25">
      <c r="A96" s="28"/>
      <c r="B96" s="28"/>
      <c r="C96" s="28"/>
      <c r="D96" s="29"/>
      <c r="E96" s="28"/>
      <c r="F96" s="29"/>
      <c r="G96" s="28"/>
      <c r="H96" s="171"/>
    </row>
    <row r="97" spans="1:8" s="30" customFormat="1" x14ac:dyDescent="0.25">
      <c r="A97" s="231" t="s">
        <v>157</v>
      </c>
      <c r="B97" s="232"/>
      <c r="C97" s="232"/>
      <c r="D97" s="232"/>
      <c r="E97" s="232"/>
      <c r="F97" s="232"/>
      <c r="G97" s="233"/>
      <c r="H97" s="172">
        <f>SUM(H92:H96)</f>
        <v>0</v>
      </c>
    </row>
    <row r="98" spans="1:8" s="30" customFormat="1" x14ac:dyDescent="0.25">
      <c r="A98" s="28"/>
      <c r="B98" s="28"/>
      <c r="C98" s="28"/>
      <c r="D98" s="29"/>
      <c r="E98" s="28"/>
      <c r="F98" s="29"/>
      <c r="G98" s="28"/>
      <c r="H98" s="171"/>
    </row>
    <row r="99" spans="1:8" s="30" customFormat="1" x14ac:dyDescent="0.25">
      <c r="A99" s="28"/>
      <c r="B99" s="28"/>
      <c r="C99" s="28"/>
      <c r="D99" s="29"/>
      <c r="E99" s="28"/>
      <c r="F99" s="29"/>
      <c r="G99" s="28"/>
      <c r="H99" s="171"/>
    </row>
    <row r="100" spans="1:8" s="30" customFormat="1" x14ac:dyDescent="0.25">
      <c r="A100" s="28"/>
      <c r="B100" s="28"/>
      <c r="C100" s="28"/>
      <c r="D100" s="29"/>
      <c r="E100" s="28"/>
      <c r="F100" s="29"/>
      <c r="G100" s="28"/>
      <c r="H100" s="171"/>
    </row>
    <row r="101" spans="1:8" s="30" customFormat="1" x14ac:dyDescent="0.25">
      <c r="A101" s="28"/>
      <c r="B101" s="28"/>
      <c r="C101" s="28"/>
      <c r="D101" s="29"/>
      <c r="E101" s="28"/>
      <c r="F101" s="29"/>
      <c r="G101" s="28"/>
      <c r="H101" s="171"/>
    </row>
    <row r="102" spans="1:8" s="30" customFormat="1" x14ac:dyDescent="0.25">
      <c r="A102" s="28"/>
      <c r="B102" s="28"/>
      <c r="C102" s="28"/>
      <c r="D102" s="29"/>
      <c r="E102" s="28"/>
      <c r="F102" s="29"/>
      <c r="G102" s="28"/>
      <c r="H102" s="171"/>
    </row>
    <row r="103" spans="1:8" s="30" customFormat="1" x14ac:dyDescent="0.25">
      <c r="A103" s="28"/>
      <c r="B103" s="28"/>
      <c r="C103" s="28"/>
      <c r="D103" s="29"/>
      <c r="E103" s="29"/>
      <c r="F103" s="29"/>
      <c r="G103" s="28"/>
      <c r="H103" s="171"/>
    </row>
    <row r="104" spans="1:8" x14ac:dyDescent="0.25">
      <c r="A104" s="231" t="s">
        <v>158</v>
      </c>
      <c r="B104" s="232"/>
      <c r="C104" s="232"/>
      <c r="D104" s="232"/>
      <c r="E104" s="232"/>
      <c r="F104" s="232"/>
      <c r="G104" s="233"/>
      <c r="H104" s="173">
        <f>SUM(H98:H103)</f>
        <v>0</v>
      </c>
    </row>
    <row r="105" spans="1:8" x14ac:dyDescent="0.25">
      <c r="A105" s="224" t="s">
        <v>63</v>
      </c>
      <c r="B105" s="224"/>
      <c r="C105" s="225"/>
      <c r="D105" s="17"/>
      <c r="E105" s="17"/>
      <c r="F105" s="17"/>
      <c r="G105" s="17"/>
      <c r="H105" s="173">
        <f>SUM(H70,H77,H85,H91,H97,H104)</f>
        <v>17385.600000000006</v>
      </c>
    </row>
  </sheetData>
  <sheetProtection formatCells="0" formatColumns="0" insertColumns="0" insertRows="0" deleteColumns="0" deleteRows="0" selectLockedCells="1"/>
  <mergeCells count="11">
    <mergeCell ref="A105:C105"/>
    <mergeCell ref="B3:G3"/>
    <mergeCell ref="H3:H5"/>
    <mergeCell ref="A4:A5"/>
    <mergeCell ref="B4:G4"/>
    <mergeCell ref="A85:G85"/>
    <mergeCell ref="A104:G104"/>
    <mergeCell ref="A70:G70"/>
    <mergeCell ref="A77:G77"/>
    <mergeCell ref="A91:G91"/>
    <mergeCell ref="A97:G97"/>
  </mergeCells>
  <dataValidations xWindow="680" yWindow="473"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78:F84 F98:F103 F71:F76 F86:F90 F92:F96 F6:F69">
      <formula1>E6</formula1>
    </dataValidation>
  </dataValidations>
  <pageMargins left="0.7" right="0.7" top="0.75" bottom="0.75" header="0.3" footer="0.3"/>
  <pageSetup paperSize="9" scale="8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79"/>
  <sheetViews>
    <sheetView workbookViewId="0">
      <selection activeCell="G42" sqref="G42"/>
    </sheetView>
  </sheetViews>
  <sheetFormatPr defaultColWidth="9.140625" defaultRowHeight="15.75" x14ac:dyDescent="0.25"/>
  <cols>
    <col min="1" max="1" width="5.42578125" style="19" customWidth="1"/>
    <col min="2" max="2" width="21.5703125" style="19" customWidth="1"/>
    <col min="3" max="3" width="16.7109375" style="19" customWidth="1"/>
    <col min="4" max="4" width="16.7109375" style="15" customWidth="1"/>
    <col min="5" max="6" width="15.7109375" style="15" customWidth="1"/>
    <col min="7" max="7" width="55" style="19" customWidth="1"/>
    <col min="8" max="10" width="9.140625" style="19"/>
    <col min="11" max="11" width="38.7109375" style="19" customWidth="1"/>
    <col min="12" max="16384" width="9.140625" style="19"/>
  </cols>
  <sheetData>
    <row r="1" spans="1:12" x14ac:dyDescent="0.25">
      <c r="A1" s="3" t="s">
        <v>14</v>
      </c>
      <c r="B1" s="3"/>
    </row>
    <row r="3" spans="1:12" x14ac:dyDescent="0.25">
      <c r="A3" s="17"/>
      <c r="B3" s="226" t="s">
        <v>12</v>
      </c>
      <c r="C3" s="226"/>
      <c r="D3" s="226"/>
      <c r="E3" s="226"/>
      <c r="F3" s="226"/>
      <c r="G3" s="226"/>
      <c r="H3" s="234" t="s">
        <v>19</v>
      </c>
    </row>
    <row r="4" spans="1:12" ht="15.75" customHeight="1" x14ac:dyDescent="0.25">
      <c r="A4" s="219" t="s">
        <v>2</v>
      </c>
      <c r="B4" s="228" t="s">
        <v>84</v>
      </c>
      <c r="C4" s="229"/>
      <c r="D4" s="229"/>
      <c r="E4" s="229"/>
      <c r="F4" s="229"/>
      <c r="G4" s="230"/>
      <c r="H4" s="234"/>
    </row>
    <row r="5" spans="1:12" ht="31.5" x14ac:dyDescent="0.25">
      <c r="A5" s="220"/>
      <c r="B5" s="5" t="s">
        <v>53</v>
      </c>
      <c r="C5" s="5" t="s">
        <v>54</v>
      </c>
      <c r="D5" s="5" t="s">
        <v>55</v>
      </c>
      <c r="E5" s="5" t="s">
        <v>56</v>
      </c>
      <c r="F5" s="5" t="s">
        <v>65</v>
      </c>
      <c r="G5" s="5" t="s">
        <v>57</v>
      </c>
      <c r="H5" s="234"/>
      <c r="J5" s="30"/>
      <c r="K5" s="30"/>
      <c r="L5" s="30"/>
    </row>
    <row r="6" spans="1:12" s="30" customFormat="1" x14ac:dyDescent="0.25">
      <c r="A6" s="28" t="s">
        <v>41</v>
      </c>
      <c r="B6" s="28" t="s">
        <v>203</v>
      </c>
      <c r="C6" s="28" t="s">
        <v>225</v>
      </c>
      <c r="D6" s="29" t="s">
        <v>232</v>
      </c>
      <c r="E6" s="29">
        <v>42216</v>
      </c>
      <c r="F6" s="29">
        <v>42306</v>
      </c>
      <c r="G6" s="28" t="s">
        <v>417</v>
      </c>
      <c r="H6" s="62">
        <v>85.2</v>
      </c>
    </row>
    <row r="7" spans="1:12" s="30" customFormat="1" x14ac:dyDescent="0.25">
      <c r="A7" s="28" t="s">
        <v>8</v>
      </c>
      <c r="B7" s="28" t="s">
        <v>203</v>
      </c>
      <c r="C7" s="28" t="s">
        <v>225</v>
      </c>
      <c r="D7" s="29" t="s">
        <v>233</v>
      </c>
      <c r="E7" s="29">
        <v>42277</v>
      </c>
      <c r="F7" s="29">
        <v>42306</v>
      </c>
      <c r="G7" s="28" t="s">
        <v>250</v>
      </c>
      <c r="H7" s="62">
        <v>112.2</v>
      </c>
    </row>
    <row r="8" spans="1:12" s="30" customFormat="1" x14ac:dyDescent="0.25">
      <c r="A8" s="28" t="s">
        <v>10</v>
      </c>
      <c r="B8" s="28" t="s">
        <v>203</v>
      </c>
      <c r="C8" s="28" t="s">
        <v>231</v>
      </c>
      <c r="D8" s="29" t="s">
        <v>234</v>
      </c>
      <c r="E8" s="29">
        <v>42292</v>
      </c>
      <c r="F8" s="29">
        <v>42291</v>
      </c>
      <c r="G8" s="28" t="s">
        <v>251</v>
      </c>
      <c r="H8" s="62">
        <v>32</v>
      </c>
    </row>
    <row r="9" spans="1:12" s="30" customFormat="1" x14ac:dyDescent="0.25">
      <c r="A9" s="28" t="s">
        <v>212</v>
      </c>
      <c r="B9" s="28" t="s">
        <v>203</v>
      </c>
      <c r="C9" s="28" t="s">
        <v>225</v>
      </c>
      <c r="D9" s="29" t="s">
        <v>235</v>
      </c>
      <c r="E9" s="29">
        <v>42308</v>
      </c>
      <c r="F9" s="29">
        <v>42361</v>
      </c>
      <c r="G9" s="28" t="s">
        <v>253</v>
      </c>
      <c r="H9" s="62">
        <v>56.1</v>
      </c>
    </row>
    <row r="10" spans="1:12" s="30" customFormat="1" x14ac:dyDescent="0.25">
      <c r="A10" s="28" t="s">
        <v>86</v>
      </c>
      <c r="B10" s="28" t="s">
        <v>203</v>
      </c>
      <c r="C10" s="28" t="s">
        <v>225</v>
      </c>
      <c r="D10" s="29" t="s">
        <v>236</v>
      </c>
      <c r="E10" s="29">
        <v>42338</v>
      </c>
      <c r="F10" s="29">
        <v>42361</v>
      </c>
      <c r="G10" s="28" t="s">
        <v>254</v>
      </c>
      <c r="H10" s="62">
        <v>41.14</v>
      </c>
    </row>
    <row r="11" spans="1:12" s="30" customFormat="1" x14ac:dyDescent="0.25">
      <c r="A11" s="28" t="s">
        <v>213</v>
      </c>
      <c r="B11" s="28" t="s">
        <v>203</v>
      </c>
      <c r="C11" s="28" t="s">
        <v>231</v>
      </c>
      <c r="D11" s="29" t="s">
        <v>258</v>
      </c>
      <c r="E11" s="29">
        <v>42276</v>
      </c>
      <c r="F11" s="29">
        <v>42276</v>
      </c>
      <c r="G11" s="28" t="s">
        <v>415</v>
      </c>
      <c r="H11" s="62">
        <v>21.6</v>
      </c>
    </row>
    <row r="12" spans="1:12" s="30" customFormat="1" x14ac:dyDescent="0.25">
      <c r="A12" s="28" t="s">
        <v>91</v>
      </c>
      <c r="B12" s="28" t="s">
        <v>203</v>
      </c>
      <c r="C12" s="28" t="s">
        <v>231</v>
      </c>
      <c r="D12" s="29" t="s">
        <v>234</v>
      </c>
      <c r="E12" s="29">
        <v>42292</v>
      </c>
      <c r="F12" s="29">
        <v>42291</v>
      </c>
      <c r="G12" s="28" t="s">
        <v>252</v>
      </c>
      <c r="H12" s="62">
        <v>24</v>
      </c>
    </row>
    <row r="13" spans="1:12" s="30" customFormat="1" x14ac:dyDescent="0.25">
      <c r="A13" s="28" t="s">
        <v>214</v>
      </c>
      <c r="B13" s="28" t="s">
        <v>203</v>
      </c>
      <c r="C13" s="28" t="s">
        <v>225</v>
      </c>
      <c r="D13" s="29" t="s">
        <v>232</v>
      </c>
      <c r="E13" s="29">
        <v>42216</v>
      </c>
      <c r="F13" s="29">
        <v>42261</v>
      </c>
      <c r="G13" s="28" t="s">
        <v>255</v>
      </c>
      <c r="H13" s="62">
        <v>80.150000000000006</v>
      </c>
    </row>
    <row r="14" spans="1:12" s="30" customFormat="1" x14ac:dyDescent="0.25">
      <c r="A14" s="28" t="s">
        <v>215</v>
      </c>
      <c r="B14" s="28" t="s">
        <v>203</v>
      </c>
      <c r="C14" s="28" t="s">
        <v>225</v>
      </c>
      <c r="D14" s="29" t="s">
        <v>257</v>
      </c>
      <c r="E14" s="29">
        <v>42247</v>
      </c>
      <c r="F14" s="29">
        <v>42270</v>
      </c>
      <c r="G14" s="28" t="s">
        <v>259</v>
      </c>
      <c r="H14" s="62">
        <v>53.72</v>
      </c>
    </row>
    <row r="15" spans="1:12" s="30" customFormat="1" x14ac:dyDescent="0.25">
      <c r="A15" s="28" t="s">
        <v>216</v>
      </c>
      <c r="B15" s="28" t="s">
        <v>203</v>
      </c>
      <c r="C15" s="28" t="s">
        <v>225</v>
      </c>
      <c r="D15" s="29" t="s">
        <v>233</v>
      </c>
      <c r="E15" s="29">
        <v>42277</v>
      </c>
      <c r="F15" s="29">
        <v>42328</v>
      </c>
      <c r="G15" s="28" t="s">
        <v>260</v>
      </c>
      <c r="H15" s="62">
        <v>33</v>
      </c>
    </row>
    <row r="16" spans="1:12" s="30" customFormat="1" x14ac:dyDescent="0.25">
      <c r="A16" s="28" t="s">
        <v>217</v>
      </c>
      <c r="B16" s="28" t="s">
        <v>203</v>
      </c>
      <c r="C16" s="28" t="s">
        <v>225</v>
      </c>
      <c r="D16" s="29" t="s">
        <v>235</v>
      </c>
      <c r="E16" s="29">
        <v>42308</v>
      </c>
      <c r="F16" s="29">
        <v>42328</v>
      </c>
      <c r="G16" s="28" t="s">
        <v>262</v>
      </c>
      <c r="H16" s="62">
        <v>70.05</v>
      </c>
    </row>
    <row r="17" spans="1:11" s="30" customFormat="1" x14ac:dyDescent="0.25">
      <c r="A17" s="28" t="s">
        <v>218</v>
      </c>
      <c r="B17" s="28" t="s">
        <v>203</v>
      </c>
      <c r="C17" s="28" t="s">
        <v>225</v>
      </c>
      <c r="D17" s="29" t="s">
        <v>236</v>
      </c>
      <c r="E17" s="29">
        <v>42338</v>
      </c>
      <c r="F17" s="29">
        <v>42382</v>
      </c>
      <c r="G17" s="28" t="s">
        <v>263</v>
      </c>
      <c r="H17" s="62">
        <v>31.24</v>
      </c>
    </row>
    <row r="18" spans="1:11" s="30" customFormat="1" x14ac:dyDescent="0.25">
      <c r="A18" s="28" t="s">
        <v>219</v>
      </c>
      <c r="B18" s="28" t="s">
        <v>203</v>
      </c>
      <c r="C18" s="28" t="s">
        <v>225</v>
      </c>
      <c r="D18" s="29" t="s">
        <v>264</v>
      </c>
      <c r="E18" s="29">
        <v>42369</v>
      </c>
      <c r="F18" s="29">
        <v>42382</v>
      </c>
      <c r="G18" s="28" t="s">
        <v>265</v>
      </c>
      <c r="H18" s="62">
        <v>34.1</v>
      </c>
    </row>
    <row r="19" spans="1:11" s="30" customFormat="1" x14ac:dyDescent="0.25">
      <c r="A19" s="28" t="s">
        <v>220</v>
      </c>
      <c r="B19" s="28" t="s">
        <v>203</v>
      </c>
      <c r="C19" s="28" t="s">
        <v>225</v>
      </c>
      <c r="D19" s="29" t="s">
        <v>232</v>
      </c>
      <c r="E19" s="29">
        <v>42216</v>
      </c>
      <c r="F19" s="29">
        <v>42396</v>
      </c>
      <c r="G19" s="28" t="s">
        <v>256</v>
      </c>
      <c r="H19" s="62">
        <v>100.2</v>
      </c>
    </row>
    <row r="20" spans="1:11" s="30" customFormat="1" x14ac:dyDescent="0.25">
      <c r="A20" s="28" t="s">
        <v>221</v>
      </c>
      <c r="B20" s="28" t="s">
        <v>203</v>
      </c>
      <c r="C20" s="28" t="s">
        <v>231</v>
      </c>
      <c r="D20" s="29" t="s">
        <v>234</v>
      </c>
      <c r="E20" s="29">
        <v>42303</v>
      </c>
      <c r="F20" s="29">
        <v>42305</v>
      </c>
      <c r="G20" s="28" t="s">
        <v>266</v>
      </c>
      <c r="H20" s="62">
        <v>38</v>
      </c>
    </row>
    <row r="21" spans="1:11" s="30" customFormat="1" x14ac:dyDescent="0.25">
      <c r="A21" s="28" t="s">
        <v>222</v>
      </c>
      <c r="B21" s="28" t="s">
        <v>203</v>
      </c>
      <c r="C21" s="28" t="s">
        <v>231</v>
      </c>
      <c r="D21" s="29" t="s">
        <v>234</v>
      </c>
      <c r="E21" s="29">
        <v>42303</v>
      </c>
      <c r="F21" s="29">
        <v>42305</v>
      </c>
      <c r="G21" s="28" t="s">
        <v>267</v>
      </c>
      <c r="H21" s="62">
        <v>31</v>
      </c>
    </row>
    <row r="22" spans="1:11" s="30" customFormat="1" x14ac:dyDescent="0.25">
      <c r="A22" s="28" t="s">
        <v>224</v>
      </c>
      <c r="B22" s="28" t="s">
        <v>203</v>
      </c>
      <c r="C22" s="28" t="s">
        <v>231</v>
      </c>
      <c r="D22" s="29" t="s">
        <v>234</v>
      </c>
      <c r="E22" s="29">
        <v>42303</v>
      </c>
      <c r="F22" s="29">
        <v>42305</v>
      </c>
      <c r="G22" s="28" t="s">
        <v>268</v>
      </c>
      <c r="H22" s="62">
        <v>13.44</v>
      </c>
    </row>
    <row r="23" spans="1:11" s="30" customFormat="1" x14ac:dyDescent="0.25">
      <c r="A23" s="28" t="s">
        <v>226</v>
      </c>
      <c r="B23" s="28" t="s">
        <v>203</v>
      </c>
      <c r="C23" s="28" t="s">
        <v>231</v>
      </c>
      <c r="D23" s="29" t="s">
        <v>234</v>
      </c>
      <c r="E23" s="29">
        <v>42303</v>
      </c>
      <c r="F23" s="29">
        <v>42305</v>
      </c>
      <c r="G23" s="28" t="s">
        <v>269</v>
      </c>
      <c r="H23" s="62">
        <v>26.02</v>
      </c>
    </row>
    <row r="24" spans="1:11" s="30" customFormat="1" x14ac:dyDescent="0.25">
      <c r="A24" s="28" t="s">
        <v>227</v>
      </c>
      <c r="B24" s="28" t="s">
        <v>203</v>
      </c>
      <c r="C24" s="28" t="s">
        <v>231</v>
      </c>
      <c r="D24" s="29" t="s">
        <v>234</v>
      </c>
      <c r="E24" s="29">
        <v>42303</v>
      </c>
      <c r="F24" s="29">
        <v>42305</v>
      </c>
      <c r="G24" s="28" t="s">
        <v>270</v>
      </c>
      <c r="H24" s="62">
        <v>54.8</v>
      </c>
    </row>
    <row r="25" spans="1:11" s="30" customFormat="1" x14ac:dyDescent="0.25">
      <c r="A25" s="28" t="s">
        <v>400</v>
      </c>
      <c r="B25" s="28" t="s">
        <v>203</v>
      </c>
      <c r="C25" s="28" t="s">
        <v>231</v>
      </c>
      <c r="D25" s="29" t="s">
        <v>234</v>
      </c>
      <c r="E25" s="29">
        <v>42291</v>
      </c>
      <c r="F25" s="29">
        <v>42305</v>
      </c>
      <c r="G25" s="28" t="s">
        <v>271</v>
      </c>
      <c r="H25" s="62">
        <v>111.6</v>
      </c>
    </row>
    <row r="26" spans="1:11" s="30" customFormat="1" x14ac:dyDescent="0.25">
      <c r="A26" s="28" t="s">
        <v>228</v>
      </c>
      <c r="B26" s="28" t="s">
        <v>203</v>
      </c>
      <c r="C26" s="28" t="s">
        <v>231</v>
      </c>
      <c r="D26" s="29" t="s">
        <v>234</v>
      </c>
      <c r="E26" s="29">
        <v>42291</v>
      </c>
      <c r="F26" s="29">
        <v>42305</v>
      </c>
      <c r="G26" s="28" t="s">
        <v>272</v>
      </c>
      <c r="H26" s="62">
        <v>40.08</v>
      </c>
      <c r="K26" s="160"/>
    </row>
    <row r="27" spans="1:11" s="30" customFormat="1" x14ac:dyDescent="0.25">
      <c r="A27" s="28" t="s">
        <v>229</v>
      </c>
      <c r="B27" s="28" t="s">
        <v>203</v>
      </c>
      <c r="C27" s="28" t="s">
        <v>231</v>
      </c>
      <c r="D27" s="29" t="s">
        <v>234</v>
      </c>
      <c r="E27" s="29">
        <v>42291</v>
      </c>
      <c r="F27" s="29">
        <v>42328</v>
      </c>
      <c r="G27" s="28" t="s">
        <v>273</v>
      </c>
      <c r="H27" s="62">
        <v>20.399999999999999</v>
      </c>
      <c r="K27" s="160"/>
    </row>
    <row r="28" spans="1:11" s="30" customFormat="1" x14ac:dyDescent="0.25">
      <c r="A28" s="28" t="s">
        <v>230</v>
      </c>
      <c r="B28" s="28" t="s">
        <v>203</v>
      </c>
      <c r="C28" s="28" t="s">
        <v>231</v>
      </c>
      <c r="D28" s="29" t="s">
        <v>274</v>
      </c>
      <c r="E28" s="29">
        <v>42303</v>
      </c>
      <c r="F28" s="29">
        <v>42305</v>
      </c>
      <c r="G28" s="28" t="s">
        <v>275</v>
      </c>
      <c r="H28" s="62">
        <v>25</v>
      </c>
      <c r="K28" s="160"/>
    </row>
    <row r="29" spans="1:11" s="30" customFormat="1" x14ac:dyDescent="0.25">
      <c r="A29" s="28" t="s">
        <v>237</v>
      </c>
      <c r="B29" s="28" t="s">
        <v>203</v>
      </c>
      <c r="C29" s="28" t="s">
        <v>231</v>
      </c>
      <c r="D29" s="29" t="s">
        <v>282</v>
      </c>
      <c r="E29" s="29">
        <v>42353</v>
      </c>
      <c r="F29" s="29">
        <v>42355</v>
      </c>
      <c r="G29" s="28" t="s">
        <v>283</v>
      </c>
      <c r="H29" s="62">
        <v>9</v>
      </c>
      <c r="K29" s="160"/>
    </row>
    <row r="30" spans="1:11" s="30" customFormat="1" x14ac:dyDescent="0.25">
      <c r="A30" s="28" t="s">
        <v>238</v>
      </c>
      <c r="B30" s="28" t="s">
        <v>203</v>
      </c>
      <c r="C30" s="28" t="s">
        <v>231</v>
      </c>
      <c r="D30" s="29" t="s">
        <v>234</v>
      </c>
      <c r="E30" s="29">
        <v>42318</v>
      </c>
      <c r="F30" s="29">
        <v>42328</v>
      </c>
      <c r="G30" s="28" t="s">
        <v>276</v>
      </c>
      <c r="H30" s="62">
        <v>27.2</v>
      </c>
      <c r="K30" s="160"/>
    </row>
    <row r="31" spans="1:11" s="30" customFormat="1" x14ac:dyDescent="0.25">
      <c r="A31" s="28" t="s">
        <v>239</v>
      </c>
      <c r="B31" s="28" t="s">
        <v>203</v>
      </c>
      <c r="C31" s="28" t="s">
        <v>231</v>
      </c>
      <c r="D31" s="29" t="s">
        <v>234</v>
      </c>
      <c r="E31" s="29">
        <v>42303</v>
      </c>
      <c r="F31" s="29">
        <v>42305</v>
      </c>
      <c r="G31" s="28" t="s">
        <v>277</v>
      </c>
      <c r="H31" s="62">
        <v>65.599999999999994</v>
      </c>
      <c r="K31" s="160"/>
    </row>
    <row r="32" spans="1:11" s="30" customFormat="1" x14ac:dyDescent="0.25">
      <c r="A32" s="28" t="s">
        <v>240</v>
      </c>
      <c r="B32" s="28" t="s">
        <v>203</v>
      </c>
      <c r="C32" s="28" t="s">
        <v>231</v>
      </c>
      <c r="D32" s="29" t="s">
        <v>282</v>
      </c>
      <c r="E32" s="29">
        <v>42353</v>
      </c>
      <c r="F32" s="29">
        <v>42355</v>
      </c>
      <c r="G32" s="28" t="s">
        <v>284</v>
      </c>
      <c r="H32" s="62">
        <v>16</v>
      </c>
      <c r="K32" s="160"/>
    </row>
    <row r="33" spans="1:12" s="30" customFormat="1" x14ac:dyDescent="0.25">
      <c r="A33" s="28" t="s">
        <v>241</v>
      </c>
      <c r="B33" s="28" t="s">
        <v>203</v>
      </c>
      <c r="C33" s="28" t="s">
        <v>231</v>
      </c>
      <c r="D33" s="29" t="s">
        <v>234</v>
      </c>
      <c r="E33" s="29">
        <v>42296</v>
      </c>
      <c r="F33" s="29">
        <v>42305</v>
      </c>
      <c r="G33" s="28" t="s">
        <v>278</v>
      </c>
      <c r="H33" s="62">
        <v>142.19999999999999</v>
      </c>
    </row>
    <row r="34" spans="1:12" s="30" customFormat="1" x14ac:dyDescent="0.25">
      <c r="A34" s="28" t="s">
        <v>242</v>
      </c>
      <c r="B34" s="28" t="s">
        <v>203</v>
      </c>
      <c r="C34" s="28" t="s">
        <v>231</v>
      </c>
      <c r="D34" s="29" t="s">
        <v>234</v>
      </c>
      <c r="E34" s="29">
        <v>42303</v>
      </c>
      <c r="F34" s="29">
        <v>42305</v>
      </c>
      <c r="G34" s="28" t="s">
        <v>279</v>
      </c>
      <c r="H34" s="62">
        <v>27.7</v>
      </c>
    </row>
    <row r="35" spans="1:12" s="30" customFormat="1" x14ac:dyDescent="0.25">
      <c r="A35" s="28" t="s">
        <v>243</v>
      </c>
      <c r="B35" s="28" t="s">
        <v>203</v>
      </c>
      <c r="C35" s="28" t="s">
        <v>231</v>
      </c>
      <c r="D35" s="29" t="s">
        <v>234</v>
      </c>
      <c r="E35" s="29">
        <v>42310</v>
      </c>
      <c r="F35" s="29">
        <v>42311</v>
      </c>
      <c r="G35" s="28" t="s">
        <v>280</v>
      </c>
      <c r="H35" s="62">
        <v>55.8</v>
      </c>
    </row>
    <row r="36" spans="1:12" s="30" customFormat="1" x14ac:dyDescent="0.25">
      <c r="A36" s="28" t="s">
        <v>244</v>
      </c>
      <c r="B36" s="28" t="s">
        <v>203</v>
      </c>
      <c r="C36" s="28" t="s">
        <v>231</v>
      </c>
      <c r="D36" s="29" t="s">
        <v>234</v>
      </c>
      <c r="E36" s="29">
        <v>42310</v>
      </c>
      <c r="F36" s="29">
        <v>42347</v>
      </c>
      <c r="G36" s="28" t="s">
        <v>281</v>
      </c>
      <c r="H36" s="62">
        <v>74.099999999999994</v>
      </c>
    </row>
    <row r="37" spans="1:12" s="30" customFormat="1" x14ac:dyDescent="0.25">
      <c r="A37" s="28" t="s">
        <v>245</v>
      </c>
      <c r="B37" s="28" t="s">
        <v>203</v>
      </c>
      <c r="C37" s="28" t="s">
        <v>231</v>
      </c>
      <c r="D37" s="29" t="s">
        <v>285</v>
      </c>
      <c r="E37" s="29">
        <v>42352</v>
      </c>
      <c r="F37" s="29">
        <v>42355</v>
      </c>
      <c r="G37" s="28" t="s">
        <v>286</v>
      </c>
      <c r="H37" s="62">
        <v>40.92</v>
      </c>
    </row>
    <row r="38" spans="1:12" s="30" customFormat="1" x14ac:dyDescent="0.25">
      <c r="A38" s="28"/>
      <c r="B38" s="28"/>
      <c r="C38" s="28"/>
      <c r="D38" s="29"/>
      <c r="E38" s="29"/>
      <c r="F38" s="29"/>
      <c r="G38" s="28"/>
      <c r="H38" s="62"/>
    </row>
    <row r="39" spans="1:12" s="30" customFormat="1" x14ac:dyDescent="0.25">
      <c r="A39" s="28" t="s">
        <v>246</v>
      </c>
      <c r="B39" s="28" t="s">
        <v>287</v>
      </c>
      <c r="C39" s="28" t="s">
        <v>288</v>
      </c>
      <c r="D39" s="161">
        <v>38434</v>
      </c>
      <c r="E39" s="29">
        <v>42274</v>
      </c>
      <c r="F39" s="29">
        <v>42286</v>
      </c>
      <c r="G39" s="28" t="s">
        <v>289</v>
      </c>
      <c r="H39" s="62">
        <v>78</v>
      </c>
    </row>
    <row r="40" spans="1:12" s="30" customFormat="1" x14ac:dyDescent="0.25">
      <c r="A40" s="28" t="s">
        <v>247</v>
      </c>
      <c r="B40" s="28" t="s">
        <v>287</v>
      </c>
      <c r="C40" s="28" t="s">
        <v>288</v>
      </c>
      <c r="D40" s="161">
        <v>38435</v>
      </c>
      <c r="E40" s="29">
        <v>42274</v>
      </c>
      <c r="F40" s="29">
        <v>42286</v>
      </c>
      <c r="G40" s="28" t="s">
        <v>290</v>
      </c>
      <c r="H40" s="62">
        <v>78</v>
      </c>
    </row>
    <row r="41" spans="1:12" s="30" customFormat="1" x14ac:dyDescent="0.25">
      <c r="A41" s="28" t="s">
        <v>248</v>
      </c>
      <c r="B41" s="28" t="s">
        <v>287</v>
      </c>
      <c r="C41" s="28" t="s">
        <v>288</v>
      </c>
      <c r="D41" s="161">
        <v>38436</v>
      </c>
      <c r="E41" s="29">
        <v>42274</v>
      </c>
      <c r="F41" s="29">
        <v>42286</v>
      </c>
      <c r="G41" s="28" t="s">
        <v>291</v>
      </c>
      <c r="H41" s="62">
        <v>78</v>
      </c>
    </row>
    <row r="42" spans="1:12" s="30" customFormat="1" x14ac:dyDescent="0.25">
      <c r="A42" s="28" t="s">
        <v>249</v>
      </c>
      <c r="B42" s="28" t="s">
        <v>292</v>
      </c>
      <c r="C42" s="28" t="s">
        <v>288</v>
      </c>
      <c r="D42" s="161">
        <v>9469</v>
      </c>
      <c r="E42" s="29">
        <v>42282</v>
      </c>
      <c r="F42" s="29">
        <v>42286</v>
      </c>
      <c r="G42" s="28" t="s">
        <v>416</v>
      </c>
      <c r="H42" s="62">
        <v>228</v>
      </c>
    </row>
    <row r="43" spans="1:12" s="30" customFormat="1" x14ac:dyDescent="0.25">
      <c r="A43" s="28" t="s">
        <v>261</v>
      </c>
      <c r="B43" s="28" t="s">
        <v>293</v>
      </c>
      <c r="C43" s="28" t="s">
        <v>288</v>
      </c>
      <c r="D43" s="161">
        <v>3336443</v>
      </c>
      <c r="E43" s="29">
        <v>42289</v>
      </c>
      <c r="F43" s="29">
        <v>42312</v>
      </c>
      <c r="G43" s="28" t="s">
        <v>294</v>
      </c>
      <c r="H43" s="62">
        <v>173</v>
      </c>
    </row>
    <row r="44" spans="1:12" s="30" customFormat="1" x14ac:dyDescent="0.25">
      <c r="A44" s="231" t="s">
        <v>170</v>
      </c>
      <c r="B44" s="232"/>
      <c r="C44" s="232"/>
      <c r="D44" s="232"/>
      <c r="E44" s="232"/>
      <c r="F44" s="232"/>
      <c r="G44" s="233"/>
      <c r="H44" s="148">
        <f>SUM(H6:H43)</f>
        <v>2228.56</v>
      </c>
    </row>
    <row r="45" spans="1:12" s="30" customFormat="1" x14ac:dyDescent="0.25">
      <c r="A45" s="28"/>
      <c r="B45" s="28"/>
      <c r="C45" s="28"/>
      <c r="D45" s="29"/>
      <c r="E45" s="28"/>
      <c r="F45" s="29"/>
      <c r="G45" s="28"/>
      <c r="H45" s="62"/>
    </row>
    <row r="46" spans="1:12" s="30" customFormat="1" x14ac:dyDescent="0.25">
      <c r="A46" s="28"/>
      <c r="B46" s="28"/>
      <c r="C46" s="28"/>
      <c r="D46" s="29"/>
      <c r="E46" s="28"/>
      <c r="F46" s="29"/>
      <c r="G46" s="28"/>
      <c r="H46" s="62"/>
    </row>
    <row r="47" spans="1:12" s="30" customFormat="1" x14ac:dyDescent="0.25">
      <c r="A47" s="28"/>
      <c r="B47" s="28"/>
      <c r="C47" s="28"/>
      <c r="D47" s="29"/>
      <c r="E47" s="28"/>
      <c r="F47" s="29"/>
      <c r="G47" s="28"/>
      <c r="H47" s="62"/>
      <c r="J47" s="19"/>
      <c r="K47" s="19"/>
      <c r="L47" s="19"/>
    </row>
    <row r="48" spans="1:12" s="30" customFormat="1" x14ac:dyDescent="0.25">
      <c r="A48" s="28"/>
      <c r="B48" s="28"/>
      <c r="C48" s="28"/>
      <c r="D48" s="29"/>
      <c r="E48" s="28"/>
      <c r="F48" s="29"/>
      <c r="G48" s="28"/>
      <c r="H48" s="62"/>
    </row>
    <row r="49" spans="1:12" s="30" customFormat="1" x14ac:dyDescent="0.25">
      <c r="A49" s="28"/>
      <c r="B49" s="28"/>
      <c r="C49" s="28"/>
      <c r="D49" s="29"/>
      <c r="E49" s="28"/>
      <c r="F49" s="29"/>
      <c r="G49" s="28"/>
      <c r="H49" s="62"/>
    </row>
    <row r="50" spans="1:12" s="30" customFormat="1" x14ac:dyDescent="0.25">
      <c r="A50" s="28"/>
      <c r="B50" s="28"/>
      <c r="C50" s="28"/>
      <c r="D50" s="29"/>
      <c r="E50" s="28"/>
      <c r="F50" s="29"/>
      <c r="G50" s="28"/>
      <c r="H50" s="62"/>
    </row>
    <row r="51" spans="1:12" s="30" customFormat="1" x14ac:dyDescent="0.25">
      <c r="A51" s="231" t="s">
        <v>154</v>
      </c>
      <c r="B51" s="232"/>
      <c r="C51" s="232"/>
      <c r="D51" s="232"/>
      <c r="E51" s="232"/>
      <c r="F51" s="232"/>
      <c r="G51" s="233"/>
      <c r="H51" s="148">
        <f>SUM(H45:H50)</f>
        <v>0</v>
      </c>
    </row>
    <row r="52" spans="1:12" s="30" customFormat="1" x14ac:dyDescent="0.25">
      <c r="A52" s="28"/>
      <c r="B52" s="28"/>
      <c r="C52" s="28"/>
      <c r="D52" s="29"/>
      <c r="E52" s="29"/>
      <c r="F52" s="29"/>
      <c r="G52" s="28"/>
      <c r="H52" s="62"/>
    </row>
    <row r="53" spans="1:12" s="30" customFormat="1" x14ac:dyDescent="0.25">
      <c r="A53" s="28"/>
      <c r="B53" s="28"/>
      <c r="C53" s="28"/>
      <c r="D53" s="29"/>
      <c r="E53" s="28"/>
      <c r="F53" s="29"/>
      <c r="G53" s="28"/>
      <c r="H53" s="62"/>
    </row>
    <row r="54" spans="1:12" s="30" customFormat="1" x14ac:dyDescent="0.25">
      <c r="A54" s="28"/>
      <c r="B54" s="28"/>
      <c r="C54" s="28"/>
      <c r="D54" s="29"/>
      <c r="E54" s="28"/>
      <c r="F54" s="29"/>
      <c r="G54" s="28"/>
      <c r="H54" s="62"/>
    </row>
    <row r="55" spans="1:12" x14ac:dyDescent="0.25">
      <c r="A55" s="28"/>
      <c r="B55" s="28"/>
      <c r="C55" s="28"/>
      <c r="D55" s="29"/>
      <c r="E55" s="28"/>
      <c r="F55" s="29"/>
      <c r="G55" s="28"/>
      <c r="H55" s="62"/>
      <c r="J55" s="30"/>
      <c r="K55" s="30"/>
      <c r="L55" s="30"/>
    </row>
    <row r="56" spans="1:12" s="30" customFormat="1" x14ac:dyDescent="0.25">
      <c r="A56" s="28"/>
      <c r="B56" s="28"/>
      <c r="C56" s="28"/>
      <c r="D56" s="29"/>
      <c r="E56" s="28"/>
      <c r="F56" s="29"/>
      <c r="G56" s="28"/>
      <c r="H56" s="62"/>
    </row>
    <row r="57" spans="1:12" s="30" customFormat="1" x14ac:dyDescent="0.25">
      <c r="A57" s="28"/>
      <c r="B57" s="28"/>
      <c r="C57" s="28"/>
      <c r="D57" s="29"/>
      <c r="E57" s="29"/>
      <c r="F57" s="29"/>
      <c r="G57" s="28"/>
      <c r="H57" s="62"/>
    </row>
    <row r="58" spans="1:12" s="30" customFormat="1" x14ac:dyDescent="0.25">
      <c r="A58" s="28"/>
      <c r="B58" s="28"/>
      <c r="C58" s="28"/>
      <c r="D58" s="29"/>
      <c r="E58" s="29"/>
      <c r="F58" s="29"/>
      <c r="G58" s="28"/>
      <c r="H58" s="62"/>
    </row>
    <row r="59" spans="1:12" s="30" customFormat="1" x14ac:dyDescent="0.25">
      <c r="A59" s="231" t="s">
        <v>155</v>
      </c>
      <c r="B59" s="232"/>
      <c r="C59" s="232"/>
      <c r="D59" s="232"/>
      <c r="E59" s="232"/>
      <c r="F59" s="232"/>
      <c r="G59" s="233"/>
      <c r="H59" s="71">
        <f>SUM(H52:H58)</f>
        <v>0</v>
      </c>
    </row>
    <row r="60" spans="1:12" s="30" customFormat="1" x14ac:dyDescent="0.25">
      <c r="A60" s="28"/>
      <c r="B60" s="28"/>
      <c r="C60" s="28"/>
      <c r="D60" s="29"/>
      <c r="E60" s="29"/>
      <c r="F60" s="29"/>
      <c r="G60" s="28"/>
      <c r="H60" s="62"/>
    </row>
    <row r="61" spans="1:12" s="30" customFormat="1" x14ac:dyDescent="0.25">
      <c r="A61" s="28"/>
      <c r="B61" s="28"/>
      <c r="C61" s="28"/>
      <c r="D61" s="29"/>
      <c r="E61" s="28"/>
      <c r="F61" s="29"/>
      <c r="G61" s="28"/>
      <c r="H61" s="62"/>
    </row>
    <row r="62" spans="1:12" s="30" customFormat="1" x14ac:dyDescent="0.25">
      <c r="A62" s="28"/>
      <c r="B62" s="28"/>
      <c r="C62" s="28"/>
      <c r="D62" s="29"/>
      <c r="E62" s="28"/>
      <c r="F62" s="29"/>
      <c r="G62" s="28"/>
      <c r="H62" s="62"/>
    </row>
    <row r="63" spans="1:12" s="30" customFormat="1" x14ac:dyDescent="0.25">
      <c r="A63" s="28"/>
      <c r="B63" s="28"/>
      <c r="C63" s="28"/>
      <c r="D63" s="29"/>
      <c r="E63" s="29"/>
      <c r="F63" s="29"/>
      <c r="G63" s="28"/>
      <c r="H63" s="62"/>
    </row>
    <row r="64" spans="1:12" s="30" customFormat="1" x14ac:dyDescent="0.25">
      <c r="A64" s="28"/>
      <c r="B64" s="28"/>
      <c r="C64" s="28"/>
      <c r="D64" s="29"/>
      <c r="E64" s="28"/>
      <c r="F64" s="29"/>
      <c r="G64" s="28"/>
      <c r="H64" s="62"/>
    </row>
    <row r="65" spans="1:12" s="30" customFormat="1" x14ac:dyDescent="0.25">
      <c r="A65" s="231" t="s">
        <v>156</v>
      </c>
      <c r="B65" s="232"/>
      <c r="C65" s="232"/>
      <c r="D65" s="232"/>
      <c r="E65" s="232"/>
      <c r="F65" s="232"/>
      <c r="G65" s="233"/>
      <c r="H65" s="148">
        <f>SUM(H60:H64)</f>
        <v>0</v>
      </c>
      <c r="J65" s="19"/>
      <c r="K65" s="19"/>
      <c r="L65" s="19"/>
    </row>
    <row r="66" spans="1:12" s="30" customFormat="1" x14ac:dyDescent="0.25">
      <c r="A66" s="28"/>
      <c r="B66" s="28"/>
      <c r="C66" s="28"/>
      <c r="D66" s="29"/>
      <c r="E66" s="28"/>
      <c r="F66" s="29"/>
      <c r="G66" s="28"/>
      <c r="H66" s="62"/>
      <c r="J66" s="19"/>
      <c r="K66" s="19"/>
      <c r="L66" s="19"/>
    </row>
    <row r="67" spans="1:12" s="30" customFormat="1" x14ac:dyDescent="0.25">
      <c r="A67" s="28"/>
      <c r="B67" s="28"/>
      <c r="C67" s="28"/>
      <c r="D67" s="29"/>
      <c r="E67" s="28"/>
      <c r="F67" s="29"/>
      <c r="G67" s="28"/>
      <c r="H67" s="62"/>
      <c r="J67" s="19"/>
      <c r="K67" s="19"/>
      <c r="L67" s="19"/>
    </row>
    <row r="68" spans="1:12" s="30" customFormat="1" x14ac:dyDescent="0.25">
      <c r="A68" s="28"/>
      <c r="B68" s="28"/>
      <c r="C68" s="28"/>
      <c r="D68" s="29"/>
      <c r="E68" s="28"/>
      <c r="F68" s="29"/>
      <c r="G68" s="28"/>
      <c r="H68" s="62"/>
      <c r="J68" s="19"/>
      <c r="K68" s="19"/>
      <c r="L68" s="19"/>
    </row>
    <row r="69" spans="1:12" s="30" customFormat="1" x14ac:dyDescent="0.25">
      <c r="A69" s="28"/>
      <c r="B69" s="28"/>
      <c r="C69" s="28"/>
      <c r="D69" s="29"/>
      <c r="E69" s="28"/>
      <c r="F69" s="29"/>
      <c r="G69" s="28"/>
      <c r="H69" s="62"/>
      <c r="J69" s="19"/>
      <c r="K69" s="19"/>
      <c r="L69" s="19"/>
    </row>
    <row r="70" spans="1:12" s="30" customFormat="1" x14ac:dyDescent="0.25">
      <c r="A70" s="28"/>
      <c r="B70" s="28"/>
      <c r="C70" s="28"/>
      <c r="D70" s="29"/>
      <c r="E70" s="28"/>
      <c r="F70" s="29"/>
      <c r="G70" s="28"/>
      <c r="H70" s="62"/>
      <c r="J70" s="19"/>
      <c r="K70" s="19"/>
      <c r="L70" s="19"/>
    </row>
    <row r="71" spans="1:12" s="30" customFormat="1" x14ac:dyDescent="0.25">
      <c r="A71" s="231" t="s">
        <v>157</v>
      </c>
      <c r="B71" s="232"/>
      <c r="C71" s="232"/>
      <c r="D71" s="232"/>
      <c r="E71" s="232"/>
      <c r="F71" s="232"/>
      <c r="G71" s="233"/>
      <c r="H71" s="148">
        <f>SUM(H66:H70)</f>
        <v>0</v>
      </c>
      <c r="J71" s="19"/>
      <c r="K71" s="19"/>
      <c r="L71" s="19"/>
    </row>
    <row r="72" spans="1:12" s="30" customFormat="1" x14ac:dyDescent="0.25">
      <c r="A72" s="28"/>
      <c r="B72" s="28"/>
      <c r="C72" s="28"/>
      <c r="D72" s="29"/>
      <c r="E72" s="28"/>
      <c r="F72" s="29"/>
      <c r="G72" s="28"/>
      <c r="H72" s="62"/>
      <c r="J72" s="19"/>
      <c r="K72" s="19"/>
      <c r="L72" s="19"/>
    </row>
    <row r="73" spans="1:12" x14ac:dyDescent="0.25">
      <c r="A73" s="28"/>
      <c r="B73" s="28"/>
      <c r="C73" s="28"/>
      <c r="D73" s="29"/>
      <c r="E73" s="28"/>
      <c r="F73" s="29"/>
      <c r="G73" s="28"/>
      <c r="H73" s="62"/>
    </row>
    <row r="74" spans="1:12" x14ac:dyDescent="0.25">
      <c r="A74" s="28"/>
      <c r="B74" s="28"/>
      <c r="C74" s="28"/>
      <c r="D74" s="29"/>
      <c r="E74" s="28"/>
      <c r="F74" s="29"/>
      <c r="G74" s="28"/>
      <c r="H74" s="62"/>
    </row>
    <row r="75" spans="1:12" x14ac:dyDescent="0.25">
      <c r="A75" s="28"/>
      <c r="B75" s="28"/>
      <c r="C75" s="28"/>
      <c r="D75" s="29"/>
      <c r="E75" s="28"/>
      <c r="F75" s="29"/>
      <c r="G75" s="28"/>
      <c r="H75" s="62"/>
    </row>
    <row r="76" spans="1:12" x14ac:dyDescent="0.25">
      <c r="A76" s="28"/>
      <c r="B76" s="28"/>
      <c r="C76" s="28"/>
      <c r="D76" s="29"/>
      <c r="E76" s="28"/>
      <c r="F76" s="29"/>
      <c r="G76" s="28"/>
      <c r="H76" s="62"/>
    </row>
    <row r="77" spans="1:12" x14ac:dyDescent="0.25">
      <c r="A77" s="28"/>
      <c r="B77" s="28"/>
      <c r="C77" s="28"/>
      <c r="D77" s="29"/>
      <c r="E77" s="29"/>
      <c r="F77" s="29"/>
      <c r="G77" s="28"/>
      <c r="H77" s="62"/>
    </row>
    <row r="78" spans="1:12" x14ac:dyDescent="0.25">
      <c r="A78" s="231" t="s">
        <v>158</v>
      </c>
      <c r="B78" s="232"/>
      <c r="C78" s="232"/>
      <c r="D78" s="232"/>
      <c r="E78" s="232"/>
      <c r="F78" s="232"/>
      <c r="G78" s="233"/>
      <c r="H78" s="71">
        <f>SUM(H72:H77)</f>
        <v>0</v>
      </c>
    </row>
    <row r="79" spans="1:12" x14ac:dyDescent="0.25">
      <c r="A79" s="224" t="s">
        <v>171</v>
      </c>
      <c r="B79" s="224"/>
      <c r="C79" s="225"/>
      <c r="D79" s="17"/>
      <c r="E79" s="17"/>
      <c r="F79" s="17"/>
      <c r="G79" s="17"/>
      <c r="H79" s="71">
        <f>SUM(H44,H51,H59,H65,H71,H78)</f>
        <v>2228.56</v>
      </c>
    </row>
  </sheetData>
  <sheetProtection formatCells="0" formatColumns="0" insertColumns="0" insertRows="0" deleteColumns="0" deleteRows="0" selectLockedCells="1"/>
  <mergeCells count="11">
    <mergeCell ref="A78:G78"/>
    <mergeCell ref="A79:C79"/>
    <mergeCell ref="H3:H5"/>
    <mergeCell ref="A4:A5"/>
    <mergeCell ref="B3:G3"/>
    <mergeCell ref="B4:G4"/>
    <mergeCell ref="A44:G44"/>
    <mergeCell ref="A51:G51"/>
    <mergeCell ref="A59:G59"/>
    <mergeCell ref="A65:G65"/>
    <mergeCell ref="A71:G71"/>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52:F58 F72:F77 F45:F50 F60:F64 F66:F70 F6:F43">
      <formula1>E6</formula1>
    </dataValidation>
  </dataValidations>
  <pageMargins left="0.7" right="0.7"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181"/>
  <sheetViews>
    <sheetView workbookViewId="0">
      <selection activeCell="K21" sqref="K21"/>
    </sheetView>
  </sheetViews>
  <sheetFormatPr defaultColWidth="9.140625" defaultRowHeight="15.75" x14ac:dyDescent="0.25"/>
  <cols>
    <col min="1" max="1" width="9.140625" style="19"/>
    <col min="2" max="2" width="18.28515625" style="19" customWidth="1"/>
    <col min="3" max="3" width="15.85546875" style="19" customWidth="1"/>
    <col min="4" max="4" width="16.7109375" style="15" customWidth="1"/>
    <col min="5" max="6" width="15.7109375" style="15" customWidth="1"/>
    <col min="7" max="7" width="50.85546875" style="19" customWidth="1"/>
    <col min="8" max="8" width="14.7109375" style="19" customWidth="1"/>
    <col min="9" max="11" width="9.140625" style="19"/>
    <col min="12" max="12" width="65.7109375" style="19" customWidth="1"/>
    <col min="13" max="16384" width="9.140625" style="19"/>
  </cols>
  <sheetData>
    <row r="1" spans="1:12" x14ac:dyDescent="0.25">
      <c r="A1" s="3" t="s">
        <v>13</v>
      </c>
      <c r="B1" s="3"/>
    </row>
    <row r="3" spans="1:12" x14ac:dyDescent="0.25">
      <c r="A3" s="17"/>
      <c r="B3" s="226" t="s">
        <v>12</v>
      </c>
      <c r="C3" s="226"/>
      <c r="D3" s="226"/>
      <c r="E3" s="226"/>
      <c r="F3" s="226"/>
      <c r="G3" s="226"/>
      <c r="H3" s="234" t="s">
        <v>19</v>
      </c>
    </row>
    <row r="4" spans="1:12" x14ac:dyDescent="0.25">
      <c r="A4" s="219" t="s">
        <v>2</v>
      </c>
      <c r="B4" s="228" t="s">
        <v>83</v>
      </c>
      <c r="C4" s="229"/>
      <c r="D4" s="229"/>
      <c r="E4" s="229"/>
      <c r="F4" s="229"/>
      <c r="G4" s="230"/>
      <c r="H4" s="234"/>
    </row>
    <row r="5" spans="1:12" ht="31.5" x14ac:dyDescent="0.25">
      <c r="A5" s="220"/>
      <c r="B5" s="5" t="s">
        <v>53</v>
      </c>
      <c r="C5" s="5" t="s">
        <v>54</v>
      </c>
      <c r="D5" s="5" t="s">
        <v>55</v>
      </c>
      <c r="E5" s="5" t="s">
        <v>56</v>
      </c>
      <c r="F5" s="5" t="s">
        <v>65</v>
      </c>
      <c r="G5" s="5" t="s">
        <v>57</v>
      </c>
      <c r="H5" s="234"/>
      <c r="K5" s="159"/>
      <c r="L5" s="162"/>
    </row>
    <row r="6" spans="1:12" s="30" customFormat="1" x14ac:dyDescent="0.25">
      <c r="A6" s="28" t="s">
        <v>41</v>
      </c>
      <c r="B6" s="28" t="s">
        <v>203</v>
      </c>
      <c r="C6" s="28" t="s">
        <v>204</v>
      </c>
      <c r="D6" s="29" t="s">
        <v>297</v>
      </c>
      <c r="E6" s="29">
        <v>42216</v>
      </c>
      <c r="F6" s="29">
        <v>42235</v>
      </c>
      <c r="G6" s="28" t="s">
        <v>296</v>
      </c>
      <c r="H6" s="163">
        <v>187.21</v>
      </c>
      <c r="K6" s="159"/>
      <c r="L6" s="162"/>
    </row>
    <row r="7" spans="1:12" s="30" customFormat="1" x14ac:dyDescent="0.25">
      <c r="A7" s="28" t="s">
        <v>41</v>
      </c>
      <c r="B7" s="28" t="s">
        <v>203</v>
      </c>
      <c r="C7" s="28" t="s">
        <v>204</v>
      </c>
      <c r="D7" s="29" t="s">
        <v>297</v>
      </c>
      <c r="E7" s="29">
        <v>42216</v>
      </c>
      <c r="F7" s="177">
        <v>42257</v>
      </c>
      <c r="G7" s="28" t="s">
        <v>468</v>
      </c>
      <c r="H7" s="163">
        <v>55.53</v>
      </c>
      <c r="I7" s="167"/>
      <c r="K7" s="159"/>
      <c r="L7" s="162"/>
    </row>
    <row r="8" spans="1:12" s="30" customFormat="1" x14ac:dyDescent="0.25">
      <c r="A8" s="28" t="s">
        <v>41</v>
      </c>
      <c r="B8" s="28" t="s">
        <v>203</v>
      </c>
      <c r="C8" s="28" t="s">
        <v>204</v>
      </c>
      <c r="D8" s="29" t="s">
        <v>297</v>
      </c>
      <c r="E8" s="29">
        <v>42216</v>
      </c>
      <c r="F8" s="177">
        <v>42257</v>
      </c>
      <c r="G8" s="28" t="s">
        <v>469</v>
      </c>
      <c r="H8" s="163">
        <v>80.099999999999994</v>
      </c>
      <c r="K8" s="159"/>
      <c r="L8" s="162"/>
    </row>
    <row r="9" spans="1:12" s="30" customFormat="1" x14ac:dyDescent="0.25">
      <c r="A9" s="28" t="s">
        <v>41</v>
      </c>
      <c r="B9" s="28" t="s">
        <v>203</v>
      </c>
      <c r="C9" s="28" t="s">
        <v>204</v>
      </c>
      <c r="D9" s="29" t="s">
        <v>297</v>
      </c>
      <c r="E9" s="29">
        <v>42216</v>
      </c>
      <c r="F9" s="177">
        <v>42257</v>
      </c>
      <c r="G9" s="28" t="s">
        <v>470</v>
      </c>
      <c r="H9" s="163">
        <v>1.94</v>
      </c>
      <c r="K9" s="159"/>
      <c r="L9" s="162"/>
    </row>
    <row r="10" spans="1:12" s="30" customFormat="1" x14ac:dyDescent="0.25">
      <c r="A10" s="28" t="s">
        <v>8</v>
      </c>
      <c r="B10" s="28" t="s">
        <v>203</v>
      </c>
      <c r="C10" s="28" t="s">
        <v>204</v>
      </c>
      <c r="D10" s="29" t="s">
        <v>298</v>
      </c>
      <c r="E10" s="29">
        <v>42247</v>
      </c>
      <c r="F10" s="29">
        <v>42270</v>
      </c>
      <c r="G10" s="28" t="s">
        <v>299</v>
      </c>
      <c r="H10" s="163">
        <v>196.07</v>
      </c>
      <c r="K10" s="159"/>
      <c r="L10" s="162"/>
    </row>
    <row r="11" spans="1:12" s="30" customFormat="1" x14ac:dyDescent="0.25">
      <c r="A11" s="28" t="s">
        <v>8</v>
      </c>
      <c r="B11" s="28" t="s">
        <v>203</v>
      </c>
      <c r="C11" s="28" t="s">
        <v>204</v>
      </c>
      <c r="D11" s="29" t="s">
        <v>298</v>
      </c>
      <c r="E11" s="29">
        <v>42247</v>
      </c>
      <c r="F11" s="177">
        <v>42289</v>
      </c>
      <c r="G11" s="28" t="s">
        <v>471</v>
      </c>
      <c r="H11" s="163">
        <v>58.18</v>
      </c>
      <c r="I11" s="167"/>
      <c r="K11" s="159"/>
      <c r="L11" s="162"/>
    </row>
    <row r="12" spans="1:12" s="30" customFormat="1" x14ac:dyDescent="0.25">
      <c r="A12" s="28" t="s">
        <v>8</v>
      </c>
      <c r="B12" s="28" t="s">
        <v>203</v>
      </c>
      <c r="C12" s="28" t="s">
        <v>204</v>
      </c>
      <c r="D12" s="29" t="s">
        <v>298</v>
      </c>
      <c r="E12" s="29">
        <v>42247</v>
      </c>
      <c r="F12" s="177">
        <v>42289</v>
      </c>
      <c r="G12" s="28" t="s">
        <v>473</v>
      </c>
      <c r="H12" s="163">
        <v>83.9</v>
      </c>
      <c r="K12" s="159"/>
      <c r="L12" s="162"/>
    </row>
    <row r="13" spans="1:12" s="30" customFormat="1" x14ac:dyDescent="0.25">
      <c r="A13" s="28" t="s">
        <v>8</v>
      </c>
      <c r="B13" s="28" t="s">
        <v>203</v>
      </c>
      <c r="C13" s="28" t="s">
        <v>204</v>
      </c>
      <c r="D13" s="29" t="s">
        <v>298</v>
      </c>
      <c r="E13" s="29">
        <v>42247</v>
      </c>
      <c r="F13" s="177">
        <v>42289</v>
      </c>
      <c r="G13" s="28" t="s">
        <v>472</v>
      </c>
      <c r="H13" s="163">
        <v>2.0299999999999998</v>
      </c>
      <c r="K13" s="159"/>
      <c r="L13" s="162"/>
    </row>
    <row r="14" spans="1:12" s="30" customFormat="1" x14ac:dyDescent="0.25">
      <c r="A14" s="28" t="s">
        <v>10</v>
      </c>
      <c r="B14" s="28" t="s">
        <v>203</v>
      </c>
      <c r="C14" s="28" t="s">
        <v>204</v>
      </c>
      <c r="D14" s="29" t="s">
        <v>300</v>
      </c>
      <c r="E14" s="29">
        <v>42277</v>
      </c>
      <c r="F14" s="29">
        <v>42311</v>
      </c>
      <c r="G14" s="175" t="s">
        <v>301</v>
      </c>
      <c r="H14" s="163">
        <v>158.26</v>
      </c>
      <c r="K14" s="159"/>
      <c r="L14" s="162"/>
    </row>
    <row r="15" spans="1:12" s="30" customFormat="1" x14ac:dyDescent="0.25">
      <c r="A15" s="28" t="s">
        <v>10</v>
      </c>
      <c r="B15" s="28" t="s">
        <v>203</v>
      </c>
      <c r="C15" s="28" t="s">
        <v>204</v>
      </c>
      <c r="D15" s="29" t="s">
        <v>300</v>
      </c>
      <c r="E15" s="29">
        <v>42277</v>
      </c>
      <c r="F15" s="177">
        <v>42348</v>
      </c>
      <c r="G15" s="175" t="s">
        <v>474</v>
      </c>
      <c r="H15" s="163">
        <v>46.95</v>
      </c>
      <c r="I15" s="167"/>
      <c r="K15" s="159"/>
      <c r="L15" s="162"/>
    </row>
    <row r="16" spans="1:12" s="30" customFormat="1" x14ac:dyDescent="0.25">
      <c r="A16" s="28" t="s">
        <v>10</v>
      </c>
      <c r="B16" s="28" t="s">
        <v>203</v>
      </c>
      <c r="C16" s="28" t="s">
        <v>204</v>
      </c>
      <c r="D16" s="29" t="s">
        <v>300</v>
      </c>
      <c r="E16" s="29">
        <v>42277</v>
      </c>
      <c r="F16" s="177">
        <v>42348</v>
      </c>
      <c r="G16" s="175" t="s">
        <v>475</v>
      </c>
      <c r="H16" s="163">
        <v>67.72</v>
      </c>
      <c r="K16" s="159"/>
      <c r="L16" s="162"/>
    </row>
    <row r="17" spans="1:12" s="30" customFormat="1" x14ac:dyDescent="0.25">
      <c r="A17" s="28" t="s">
        <v>10</v>
      </c>
      <c r="B17" s="28" t="s">
        <v>203</v>
      </c>
      <c r="C17" s="28" t="s">
        <v>204</v>
      </c>
      <c r="D17" s="29" t="s">
        <v>300</v>
      </c>
      <c r="E17" s="29">
        <v>42277</v>
      </c>
      <c r="F17" s="177">
        <v>42348</v>
      </c>
      <c r="G17" s="175" t="s">
        <v>476</v>
      </c>
      <c r="H17" s="163">
        <v>1.64</v>
      </c>
      <c r="K17" s="159"/>
      <c r="L17" s="162"/>
    </row>
    <row r="18" spans="1:12" s="30" customFormat="1" x14ac:dyDescent="0.25">
      <c r="A18" s="28" t="s">
        <v>212</v>
      </c>
      <c r="B18" s="28" t="s">
        <v>203</v>
      </c>
      <c r="C18" s="28" t="s">
        <v>204</v>
      </c>
      <c r="D18" s="29" t="s">
        <v>302</v>
      </c>
      <c r="E18" s="29">
        <v>42308</v>
      </c>
      <c r="F18" s="29">
        <v>42328</v>
      </c>
      <c r="G18" s="28" t="s">
        <v>303</v>
      </c>
      <c r="H18" s="163">
        <v>240.31</v>
      </c>
      <c r="K18" s="159"/>
      <c r="L18" s="162"/>
    </row>
    <row r="19" spans="1:12" s="30" customFormat="1" x14ac:dyDescent="0.25">
      <c r="A19" s="28" t="s">
        <v>212</v>
      </c>
      <c r="B19" s="28" t="s">
        <v>203</v>
      </c>
      <c r="C19" s="28" t="s">
        <v>204</v>
      </c>
      <c r="D19" s="29" t="s">
        <v>302</v>
      </c>
      <c r="E19" s="29">
        <v>42308</v>
      </c>
      <c r="F19" s="177">
        <v>42348</v>
      </c>
      <c r="G19" s="175" t="s">
        <v>477</v>
      </c>
      <c r="H19" s="163">
        <v>71.3</v>
      </c>
      <c r="I19" s="167"/>
      <c r="K19" s="159"/>
      <c r="L19" s="162"/>
    </row>
    <row r="20" spans="1:12" s="30" customFormat="1" x14ac:dyDescent="0.25">
      <c r="A20" s="28" t="s">
        <v>212</v>
      </c>
      <c r="B20" s="28" t="s">
        <v>203</v>
      </c>
      <c r="C20" s="28" t="s">
        <v>204</v>
      </c>
      <c r="D20" s="29" t="s">
        <v>302</v>
      </c>
      <c r="E20" s="29">
        <v>42308</v>
      </c>
      <c r="F20" s="177">
        <v>42348</v>
      </c>
      <c r="G20" s="175" t="s">
        <v>478</v>
      </c>
      <c r="H20" s="163">
        <v>102.83</v>
      </c>
      <c r="K20" s="159"/>
      <c r="L20" s="162"/>
    </row>
    <row r="21" spans="1:12" s="30" customFormat="1" x14ac:dyDescent="0.25">
      <c r="A21" s="28" t="s">
        <v>212</v>
      </c>
      <c r="B21" s="28" t="s">
        <v>203</v>
      </c>
      <c r="C21" s="28" t="s">
        <v>204</v>
      </c>
      <c r="D21" s="29" t="s">
        <v>302</v>
      </c>
      <c r="E21" s="29">
        <v>42308</v>
      </c>
      <c r="F21" s="177">
        <v>42348</v>
      </c>
      <c r="G21" s="175" t="s">
        <v>479</v>
      </c>
      <c r="H21" s="163">
        <v>2.4900000000000002</v>
      </c>
      <c r="K21" s="159"/>
      <c r="L21" s="162"/>
    </row>
    <row r="22" spans="1:12" s="30" customFormat="1" x14ac:dyDescent="0.25">
      <c r="A22" s="28" t="s">
        <v>86</v>
      </c>
      <c r="B22" s="28" t="s">
        <v>203</v>
      </c>
      <c r="C22" s="28" t="s">
        <v>204</v>
      </c>
      <c r="D22" s="29" t="s">
        <v>304</v>
      </c>
      <c r="E22" s="29">
        <v>42338</v>
      </c>
      <c r="F22" s="29">
        <v>42355</v>
      </c>
      <c r="G22" s="28" t="s">
        <v>418</v>
      </c>
      <c r="H22" s="163">
        <v>125.98</v>
      </c>
      <c r="K22" s="159"/>
      <c r="L22" s="162"/>
    </row>
    <row r="23" spans="1:12" s="30" customFormat="1" x14ac:dyDescent="0.25">
      <c r="A23" s="28" t="s">
        <v>86</v>
      </c>
      <c r="B23" s="28" t="s">
        <v>203</v>
      </c>
      <c r="C23" s="28" t="s">
        <v>204</v>
      </c>
      <c r="D23" s="29" t="s">
        <v>304</v>
      </c>
      <c r="E23" s="29">
        <v>42338</v>
      </c>
      <c r="F23" s="177">
        <v>42380</v>
      </c>
      <c r="G23" s="175" t="s">
        <v>480</v>
      </c>
      <c r="H23" s="163">
        <v>37.380000000000003</v>
      </c>
      <c r="I23" s="167"/>
      <c r="K23" s="159"/>
      <c r="L23" s="162"/>
    </row>
    <row r="24" spans="1:12" s="30" customFormat="1" x14ac:dyDescent="0.25">
      <c r="A24" s="28" t="s">
        <v>86</v>
      </c>
      <c r="B24" s="28" t="s">
        <v>203</v>
      </c>
      <c r="C24" s="28" t="s">
        <v>204</v>
      </c>
      <c r="D24" s="29" t="s">
        <v>304</v>
      </c>
      <c r="E24" s="29">
        <v>42338</v>
      </c>
      <c r="F24" s="177">
        <v>42380</v>
      </c>
      <c r="G24" s="175" t="s">
        <v>481</v>
      </c>
      <c r="H24" s="163">
        <v>53.91</v>
      </c>
      <c r="K24" s="159"/>
      <c r="L24" s="162"/>
    </row>
    <row r="25" spans="1:12" s="30" customFormat="1" x14ac:dyDescent="0.25">
      <c r="A25" s="28" t="s">
        <v>86</v>
      </c>
      <c r="B25" s="28" t="s">
        <v>203</v>
      </c>
      <c r="C25" s="28" t="s">
        <v>204</v>
      </c>
      <c r="D25" s="29" t="s">
        <v>304</v>
      </c>
      <c r="E25" s="29">
        <v>42338</v>
      </c>
      <c r="F25" s="177">
        <v>42380</v>
      </c>
      <c r="G25" s="175" t="s">
        <v>482</v>
      </c>
      <c r="H25" s="163">
        <v>1.31</v>
      </c>
      <c r="K25" s="159"/>
      <c r="L25" s="162"/>
    </row>
    <row r="26" spans="1:12" s="30" customFormat="1" x14ac:dyDescent="0.25">
      <c r="A26" s="28" t="s">
        <v>213</v>
      </c>
      <c r="B26" s="28" t="s">
        <v>203</v>
      </c>
      <c r="C26" s="28" t="s">
        <v>204</v>
      </c>
      <c r="D26" s="29" t="s">
        <v>295</v>
      </c>
      <c r="E26" s="29">
        <v>42369</v>
      </c>
      <c r="F26" s="29">
        <v>42382</v>
      </c>
      <c r="G26" s="28" t="s">
        <v>305</v>
      </c>
      <c r="H26" s="163">
        <v>75.89</v>
      </c>
      <c r="K26" s="159"/>
      <c r="L26" s="162"/>
    </row>
    <row r="27" spans="1:12" s="30" customFormat="1" x14ac:dyDescent="0.25">
      <c r="A27" s="28" t="s">
        <v>213</v>
      </c>
      <c r="B27" s="28" t="s">
        <v>203</v>
      </c>
      <c r="C27" s="28" t="s">
        <v>204</v>
      </c>
      <c r="D27" s="29" t="s">
        <v>295</v>
      </c>
      <c r="E27" s="29">
        <v>42369</v>
      </c>
      <c r="F27" s="177">
        <v>42410</v>
      </c>
      <c r="G27" s="175" t="s">
        <v>483</v>
      </c>
      <c r="H27" s="163">
        <v>22.51</v>
      </c>
      <c r="I27" s="167"/>
      <c r="K27" s="159"/>
      <c r="L27" s="162"/>
    </row>
    <row r="28" spans="1:12" s="30" customFormat="1" x14ac:dyDescent="0.25">
      <c r="A28" s="28" t="s">
        <v>213</v>
      </c>
      <c r="B28" s="28" t="s">
        <v>203</v>
      </c>
      <c r="C28" s="28" t="s">
        <v>204</v>
      </c>
      <c r="D28" s="29" t="s">
        <v>295</v>
      </c>
      <c r="E28" s="29">
        <v>42369</v>
      </c>
      <c r="F28" s="177">
        <v>42410</v>
      </c>
      <c r="G28" s="175" t="s">
        <v>484</v>
      </c>
      <c r="H28" s="163">
        <v>32.47</v>
      </c>
      <c r="K28" s="159"/>
      <c r="L28" s="162"/>
    </row>
    <row r="29" spans="1:12" s="30" customFormat="1" x14ac:dyDescent="0.25">
      <c r="A29" s="28" t="s">
        <v>213</v>
      </c>
      <c r="B29" s="28" t="s">
        <v>203</v>
      </c>
      <c r="C29" s="28" t="s">
        <v>204</v>
      </c>
      <c r="D29" s="29" t="s">
        <v>295</v>
      </c>
      <c r="E29" s="29">
        <v>42369</v>
      </c>
      <c r="F29" s="177">
        <v>42410</v>
      </c>
      <c r="G29" s="175" t="s">
        <v>485</v>
      </c>
      <c r="H29" s="163">
        <v>0.79</v>
      </c>
      <c r="K29" s="159"/>
      <c r="L29" s="162"/>
    </row>
    <row r="30" spans="1:12" s="30" customFormat="1" x14ac:dyDescent="0.25">
      <c r="A30" s="28" t="s">
        <v>91</v>
      </c>
      <c r="B30" s="28" t="s">
        <v>203</v>
      </c>
      <c r="C30" s="28" t="s">
        <v>204</v>
      </c>
      <c r="D30" s="29" t="s">
        <v>306</v>
      </c>
      <c r="E30" s="29">
        <v>42216</v>
      </c>
      <c r="F30" s="29">
        <v>42248</v>
      </c>
      <c r="G30" s="28" t="s">
        <v>307</v>
      </c>
      <c r="H30" s="163">
        <v>508.04</v>
      </c>
      <c r="K30" s="159"/>
      <c r="L30" s="162"/>
    </row>
    <row r="31" spans="1:12" s="30" customFormat="1" x14ac:dyDescent="0.25">
      <c r="A31" s="28" t="s">
        <v>91</v>
      </c>
      <c r="B31" s="28" t="s">
        <v>203</v>
      </c>
      <c r="C31" s="28" t="s">
        <v>204</v>
      </c>
      <c r="D31" s="29" t="s">
        <v>306</v>
      </c>
      <c r="E31" s="29">
        <v>42216</v>
      </c>
      <c r="F31" s="177">
        <v>42289</v>
      </c>
      <c r="G31" s="28" t="s">
        <v>486</v>
      </c>
      <c r="H31" s="163">
        <v>157.63</v>
      </c>
      <c r="K31" s="159"/>
      <c r="L31" s="162"/>
    </row>
    <row r="32" spans="1:12" s="30" customFormat="1" x14ac:dyDescent="0.25">
      <c r="A32" s="28" t="s">
        <v>91</v>
      </c>
      <c r="B32" s="28" t="s">
        <v>203</v>
      </c>
      <c r="C32" s="28" t="s">
        <v>204</v>
      </c>
      <c r="D32" s="29" t="s">
        <v>306</v>
      </c>
      <c r="E32" s="29">
        <v>42216</v>
      </c>
      <c r="F32" s="177">
        <v>42289</v>
      </c>
      <c r="G32" s="28" t="s">
        <v>487</v>
      </c>
      <c r="H32" s="163">
        <v>219.67</v>
      </c>
      <c r="K32" s="159"/>
      <c r="L32" s="162"/>
    </row>
    <row r="33" spans="1:12" s="30" customFormat="1" x14ac:dyDescent="0.25">
      <c r="A33" s="28" t="s">
        <v>91</v>
      </c>
      <c r="B33" s="28" t="s">
        <v>203</v>
      </c>
      <c r="C33" s="28" t="s">
        <v>204</v>
      </c>
      <c r="D33" s="29" t="s">
        <v>306</v>
      </c>
      <c r="E33" s="29">
        <v>42216</v>
      </c>
      <c r="F33" s="177">
        <v>42289</v>
      </c>
      <c r="G33" s="28" t="s">
        <v>488</v>
      </c>
      <c r="H33" s="163">
        <v>5.33</v>
      </c>
      <c r="K33" s="159"/>
      <c r="L33" s="162"/>
    </row>
    <row r="34" spans="1:12" s="30" customFormat="1" x14ac:dyDescent="0.25">
      <c r="A34" s="28" t="s">
        <v>214</v>
      </c>
      <c r="B34" s="28" t="s">
        <v>203</v>
      </c>
      <c r="C34" s="28" t="s">
        <v>204</v>
      </c>
      <c r="D34" s="29" t="s">
        <v>308</v>
      </c>
      <c r="E34" s="29">
        <v>42247</v>
      </c>
      <c r="F34" s="29">
        <v>42270</v>
      </c>
      <c r="G34" s="28" t="s">
        <v>309</v>
      </c>
      <c r="H34" s="163">
        <v>397.26</v>
      </c>
      <c r="K34" s="159"/>
      <c r="L34" s="162"/>
    </row>
    <row r="35" spans="1:12" s="30" customFormat="1" x14ac:dyDescent="0.25">
      <c r="A35" s="28" t="s">
        <v>214</v>
      </c>
      <c r="B35" s="28" t="s">
        <v>203</v>
      </c>
      <c r="C35" s="28" t="s">
        <v>204</v>
      </c>
      <c r="D35" s="29" t="s">
        <v>308</v>
      </c>
      <c r="E35" s="29">
        <v>42247</v>
      </c>
      <c r="F35" s="177">
        <v>42289</v>
      </c>
      <c r="G35" s="28" t="s">
        <v>489</v>
      </c>
      <c r="H35" s="163">
        <v>123.26</v>
      </c>
      <c r="K35" s="159"/>
      <c r="L35" s="162"/>
    </row>
    <row r="36" spans="1:12" s="30" customFormat="1" x14ac:dyDescent="0.25">
      <c r="A36" s="28" t="s">
        <v>214</v>
      </c>
      <c r="B36" s="28" t="s">
        <v>203</v>
      </c>
      <c r="C36" s="28" t="s">
        <v>204</v>
      </c>
      <c r="D36" s="29" t="s">
        <v>308</v>
      </c>
      <c r="E36" s="29">
        <v>42247</v>
      </c>
      <c r="F36" s="177">
        <v>42289</v>
      </c>
      <c r="G36" s="28" t="s">
        <v>490</v>
      </c>
      <c r="H36" s="163">
        <v>171.77</v>
      </c>
      <c r="K36" s="159"/>
      <c r="L36" s="162"/>
    </row>
    <row r="37" spans="1:12" s="30" customFormat="1" x14ac:dyDescent="0.25">
      <c r="A37" s="28" t="s">
        <v>214</v>
      </c>
      <c r="B37" s="28" t="s">
        <v>203</v>
      </c>
      <c r="C37" s="28" t="s">
        <v>204</v>
      </c>
      <c r="D37" s="29" t="s">
        <v>308</v>
      </c>
      <c r="E37" s="29">
        <v>42247</v>
      </c>
      <c r="F37" s="177">
        <v>42289</v>
      </c>
      <c r="G37" s="28" t="s">
        <v>491</v>
      </c>
      <c r="H37" s="163">
        <v>4.16</v>
      </c>
      <c r="K37" s="159"/>
      <c r="L37" s="162"/>
    </row>
    <row r="38" spans="1:12" s="30" customFormat="1" x14ac:dyDescent="0.25">
      <c r="A38" s="28" t="s">
        <v>215</v>
      </c>
      <c r="B38" s="28" t="s">
        <v>203</v>
      </c>
      <c r="C38" s="28" t="s">
        <v>204</v>
      </c>
      <c r="D38" s="29" t="s">
        <v>310</v>
      </c>
      <c r="E38" s="29">
        <v>42277</v>
      </c>
      <c r="F38" s="29">
        <v>42311</v>
      </c>
      <c r="G38" s="28" t="s">
        <v>311</v>
      </c>
      <c r="H38" s="163">
        <v>351.42</v>
      </c>
      <c r="K38" s="159"/>
      <c r="L38" s="162"/>
    </row>
    <row r="39" spans="1:12" s="30" customFormat="1" x14ac:dyDescent="0.25">
      <c r="A39" s="28" t="s">
        <v>215</v>
      </c>
      <c r="B39" s="28" t="s">
        <v>203</v>
      </c>
      <c r="C39" s="28" t="s">
        <v>204</v>
      </c>
      <c r="D39" s="29" t="s">
        <v>310</v>
      </c>
      <c r="E39" s="29">
        <v>42277</v>
      </c>
      <c r="F39" s="177">
        <v>42348</v>
      </c>
      <c r="G39" s="28" t="s">
        <v>492</v>
      </c>
      <c r="H39" s="163">
        <v>109.04</v>
      </c>
      <c r="K39" s="159"/>
      <c r="L39" s="162"/>
    </row>
    <row r="40" spans="1:12" s="30" customFormat="1" x14ac:dyDescent="0.25">
      <c r="A40" s="28" t="s">
        <v>215</v>
      </c>
      <c r="B40" s="28" t="s">
        <v>203</v>
      </c>
      <c r="C40" s="28" t="s">
        <v>204</v>
      </c>
      <c r="D40" s="29" t="s">
        <v>310</v>
      </c>
      <c r="E40" s="29">
        <v>42277</v>
      </c>
      <c r="F40" s="177">
        <v>42348</v>
      </c>
      <c r="G40" s="28" t="s">
        <v>493</v>
      </c>
      <c r="H40" s="163">
        <v>151.94999999999999</v>
      </c>
      <c r="K40" s="159"/>
      <c r="L40" s="162"/>
    </row>
    <row r="41" spans="1:12" s="30" customFormat="1" x14ac:dyDescent="0.25">
      <c r="A41" s="28" t="s">
        <v>215</v>
      </c>
      <c r="B41" s="28" t="s">
        <v>203</v>
      </c>
      <c r="C41" s="28" t="s">
        <v>204</v>
      </c>
      <c r="D41" s="29" t="s">
        <v>310</v>
      </c>
      <c r="E41" s="29">
        <v>42277</v>
      </c>
      <c r="F41" s="177">
        <v>42348</v>
      </c>
      <c r="G41" s="28" t="s">
        <v>494</v>
      </c>
      <c r="H41" s="163">
        <v>3.68</v>
      </c>
      <c r="K41" s="159"/>
      <c r="L41" s="162"/>
    </row>
    <row r="42" spans="1:12" s="30" customFormat="1" x14ac:dyDescent="0.25">
      <c r="A42" s="28" t="s">
        <v>216</v>
      </c>
      <c r="B42" s="28" t="s">
        <v>203</v>
      </c>
      <c r="C42" s="28" t="s">
        <v>204</v>
      </c>
      <c r="D42" s="29" t="s">
        <v>312</v>
      </c>
      <c r="E42" s="29">
        <v>42308</v>
      </c>
      <c r="F42" s="29">
        <v>42328</v>
      </c>
      <c r="G42" s="28" t="s">
        <v>313</v>
      </c>
      <c r="H42" s="163">
        <v>190.99</v>
      </c>
      <c r="K42" s="159"/>
      <c r="L42" s="162"/>
    </row>
    <row r="43" spans="1:12" s="30" customFormat="1" x14ac:dyDescent="0.25">
      <c r="A43" s="28" t="s">
        <v>216</v>
      </c>
      <c r="B43" s="28" t="s">
        <v>203</v>
      </c>
      <c r="C43" s="28" t="s">
        <v>204</v>
      </c>
      <c r="D43" s="29" t="s">
        <v>312</v>
      </c>
      <c r="E43" s="29">
        <v>42308</v>
      </c>
      <c r="F43" s="177">
        <v>42348</v>
      </c>
      <c r="G43" s="28" t="s">
        <v>495</v>
      </c>
      <c r="H43" s="163">
        <v>59.26</v>
      </c>
      <c r="K43" s="159"/>
      <c r="L43" s="162"/>
    </row>
    <row r="44" spans="1:12" s="30" customFormat="1" x14ac:dyDescent="0.25">
      <c r="A44" s="28" t="s">
        <v>216</v>
      </c>
      <c r="B44" s="28" t="s">
        <v>203</v>
      </c>
      <c r="C44" s="28" t="s">
        <v>204</v>
      </c>
      <c r="D44" s="29" t="s">
        <v>312</v>
      </c>
      <c r="E44" s="29">
        <v>42308</v>
      </c>
      <c r="F44" s="177">
        <v>42348</v>
      </c>
      <c r="G44" s="28" t="s">
        <v>496</v>
      </c>
      <c r="H44" s="163">
        <v>82.58</v>
      </c>
      <c r="K44" s="159"/>
      <c r="L44" s="162"/>
    </row>
    <row r="45" spans="1:12" s="30" customFormat="1" x14ac:dyDescent="0.25">
      <c r="A45" s="28" t="s">
        <v>216</v>
      </c>
      <c r="B45" s="28" t="s">
        <v>203</v>
      </c>
      <c r="C45" s="28" t="s">
        <v>204</v>
      </c>
      <c r="D45" s="29" t="s">
        <v>312</v>
      </c>
      <c r="E45" s="29">
        <v>42308</v>
      </c>
      <c r="F45" s="177">
        <v>42348</v>
      </c>
      <c r="G45" s="28" t="s">
        <v>497</v>
      </c>
      <c r="H45" s="163">
        <v>2</v>
      </c>
      <c r="K45" s="159"/>
      <c r="L45" s="162"/>
    </row>
    <row r="46" spans="1:12" s="30" customFormat="1" x14ac:dyDescent="0.25">
      <c r="A46" s="28" t="s">
        <v>217</v>
      </c>
      <c r="B46" s="28" t="s">
        <v>203</v>
      </c>
      <c r="C46" s="28" t="s">
        <v>204</v>
      </c>
      <c r="D46" s="29" t="s">
        <v>314</v>
      </c>
      <c r="E46" s="29">
        <v>42338</v>
      </c>
      <c r="F46" s="29">
        <v>42355</v>
      </c>
      <c r="G46" s="28" t="s">
        <v>315</v>
      </c>
      <c r="H46" s="163">
        <v>106.96</v>
      </c>
      <c r="K46" s="159"/>
      <c r="L46" s="162"/>
    </row>
    <row r="47" spans="1:12" s="30" customFormat="1" x14ac:dyDescent="0.25">
      <c r="A47" s="28" t="s">
        <v>217</v>
      </c>
      <c r="B47" s="28" t="s">
        <v>203</v>
      </c>
      <c r="C47" s="28" t="s">
        <v>204</v>
      </c>
      <c r="D47" s="29" t="s">
        <v>314</v>
      </c>
      <c r="E47" s="29">
        <v>42338</v>
      </c>
      <c r="F47" s="177">
        <v>42380</v>
      </c>
      <c r="G47" s="28" t="s">
        <v>498</v>
      </c>
      <c r="H47" s="163">
        <v>33.18</v>
      </c>
      <c r="K47" s="159"/>
      <c r="L47" s="162"/>
    </row>
    <row r="48" spans="1:12" s="30" customFormat="1" x14ac:dyDescent="0.25">
      <c r="A48" s="28" t="s">
        <v>217</v>
      </c>
      <c r="B48" s="28" t="s">
        <v>203</v>
      </c>
      <c r="C48" s="28" t="s">
        <v>204</v>
      </c>
      <c r="D48" s="29" t="s">
        <v>314</v>
      </c>
      <c r="E48" s="29">
        <v>42338</v>
      </c>
      <c r="F48" s="177">
        <v>42380</v>
      </c>
      <c r="G48" s="28" t="s">
        <v>499</v>
      </c>
      <c r="H48" s="163">
        <v>46.25</v>
      </c>
      <c r="K48" s="159"/>
      <c r="L48" s="162"/>
    </row>
    <row r="49" spans="1:12" s="30" customFormat="1" x14ac:dyDescent="0.25">
      <c r="A49" s="28" t="s">
        <v>217</v>
      </c>
      <c r="B49" s="28" t="s">
        <v>203</v>
      </c>
      <c r="C49" s="28" t="s">
        <v>204</v>
      </c>
      <c r="D49" s="29" t="s">
        <v>314</v>
      </c>
      <c r="E49" s="29">
        <v>42338</v>
      </c>
      <c r="F49" s="177">
        <v>42380</v>
      </c>
      <c r="G49" s="28" t="s">
        <v>500</v>
      </c>
      <c r="H49" s="163">
        <v>1.1200000000000001</v>
      </c>
      <c r="K49" s="159"/>
      <c r="L49" s="162"/>
    </row>
    <row r="50" spans="1:12" s="30" customFormat="1" x14ac:dyDescent="0.25">
      <c r="A50" s="28" t="s">
        <v>218</v>
      </c>
      <c r="B50" s="28" t="s">
        <v>203</v>
      </c>
      <c r="C50" s="28" t="s">
        <v>204</v>
      </c>
      <c r="D50" s="29" t="s">
        <v>316</v>
      </c>
      <c r="E50" s="29">
        <v>42369</v>
      </c>
      <c r="F50" s="29">
        <v>42388</v>
      </c>
      <c r="G50" s="28" t="s">
        <v>317</v>
      </c>
      <c r="H50" s="163">
        <v>76.400000000000006</v>
      </c>
      <c r="K50" s="159"/>
      <c r="L50" s="162"/>
    </row>
    <row r="51" spans="1:12" s="30" customFormat="1" x14ac:dyDescent="0.25">
      <c r="A51" s="28" t="s">
        <v>218</v>
      </c>
      <c r="B51" s="28" t="s">
        <v>203</v>
      </c>
      <c r="C51" s="28" t="s">
        <v>204</v>
      </c>
      <c r="D51" s="29" t="s">
        <v>316</v>
      </c>
      <c r="E51" s="29">
        <v>42369</v>
      </c>
      <c r="F51" s="177">
        <v>42410</v>
      </c>
      <c r="G51" s="28" t="s">
        <v>498</v>
      </c>
      <c r="H51" s="163">
        <v>23.7</v>
      </c>
      <c r="K51" s="159"/>
      <c r="L51" s="162"/>
    </row>
    <row r="52" spans="1:12" s="30" customFormat="1" x14ac:dyDescent="0.25">
      <c r="A52" s="28" t="s">
        <v>218</v>
      </c>
      <c r="B52" s="28" t="s">
        <v>203</v>
      </c>
      <c r="C52" s="28" t="s">
        <v>204</v>
      </c>
      <c r="D52" s="29" t="s">
        <v>316</v>
      </c>
      <c r="E52" s="29">
        <v>42369</v>
      </c>
      <c r="F52" s="177">
        <v>42410</v>
      </c>
      <c r="G52" s="28" t="s">
        <v>501</v>
      </c>
      <c r="H52" s="163">
        <v>33.03</v>
      </c>
      <c r="K52" s="159"/>
      <c r="L52" s="162"/>
    </row>
    <row r="53" spans="1:12" s="30" customFormat="1" x14ac:dyDescent="0.25">
      <c r="A53" s="28" t="s">
        <v>218</v>
      </c>
      <c r="B53" s="28" t="s">
        <v>203</v>
      </c>
      <c r="C53" s="28" t="s">
        <v>204</v>
      </c>
      <c r="D53" s="29" t="s">
        <v>316</v>
      </c>
      <c r="E53" s="29">
        <v>42369</v>
      </c>
      <c r="F53" s="177">
        <v>42410</v>
      </c>
      <c r="G53" s="28" t="s">
        <v>502</v>
      </c>
      <c r="H53" s="163">
        <v>0.8</v>
      </c>
      <c r="K53" s="159"/>
      <c r="L53" s="162"/>
    </row>
    <row r="54" spans="1:12" s="30" customFormat="1" x14ac:dyDescent="0.25">
      <c r="A54" s="28" t="s">
        <v>219</v>
      </c>
      <c r="B54" s="28" t="s">
        <v>203</v>
      </c>
      <c r="C54" s="28" t="s">
        <v>204</v>
      </c>
      <c r="D54" s="29" t="s">
        <v>318</v>
      </c>
      <c r="E54" s="29">
        <v>42216</v>
      </c>
      <c r="F54" s="29">
        <v>42248</v>
      </c>
      <c r="G54" s="28" t="s">
        <v>319</v>
      </c>
      <c r="H54" s="163">
        <v>702.85</v>
      </c>
      <c r="K54" s="159"/>
      <c r="L54" s="162"/>
    </row>
    <row r="55" spans="1:12" s="30" customFormat="1" x14ac:dyDescent="0.25">
      <c r="A55" s="28" t="s">
        <v>219</v>
      </c>
      <c r="B55" s="28" t="s">
        <v>203</v>
      </c>
      <c r="C55" s="28" t="s">
        <v>204</v>
      </c>
      <c r="D55" s="29" t="s">
        <v>318</v>
      </c>
      <c r="E55" s="29">
        <v>42216</v>
      </c>
      <c r="F55" s="177">
        <v>42289</v>
      </c>
      <c r="G55" s="28" t="s">
        <v>503</v>
      </c>
      <c r="H55" s="163">
        <v>218.07</v>
      </c>
      <c r="K55" s="159"/>
      <c r="L55" s="162"/>
    </row>
    <row r="56" spans="1:12" s="30" customFormat="1" x14ac:dyDescent="0.25">
      <c r="A56" s="28" t="s">
        <v>219</v>
      </c>
      <c r="B56" s="28" t="s">
        <v>203</v>
      </c>
      <c r="C56" s="28" t="s">
        <v>204</v>
      </c>
      <c r="D56" s="29" t="s">
        <v>318</v>
      </c>
      <c r="E56" s="29">
        <v>42216</v>
      </c>
      <c r="F56" s="177">
        <v>42289</v>
      </c>
      <c r="G56" s="28" t="s">
        <v>504</v>
      </c>
      <c r="H56" s="163">
        <v>303.89999999999998</v>
      </c>
      <c r="K56" s="159"/>
      <c r="L56" s="162"/>
    </row>
    <row r="57" spans="1:12" s="30" customFormat="1" x14ac:dyDescent="0.25">
      <c r="A57" s="28" t="s">
        <v>219</v>
      </c>
      <c r="B57" s="28" t="s">
        <v>203</v>
      </c>
      <c r="C57" s="28" t="s">
        <v>204</v>
      </c>
      <c r="D57" s="29" t="s">
        <v>318</v>
      </c>
      <c r="E57" s="29">
        <v>42216</v>
      </c>
      <c r="F57" s="177">
        <v>42289</v>
      </c>
      <c r="G57" s="28" t="s">
        <v>505</v>
      </c>
      <c r="H57" s="163">
        <v>7.37</v>
      </c>
      <c r="K57" s="159"/>
      <c r="L57" s="162"/>
    </row>
    <row r="58" spans="1:12" s="30" customFormat="1" x14ac:dyDescent="0.25">
      <c r="A58" s="28" t="s">
        <v>220</v>
      </c>
      <c r="B58" s="28" t="s">
        <v>203</v>
      </c>
      <c r="C58" s="28" t="s">
        <v>204</v>
      </c>
      <c r="D58" s="29" t="s">
        <v>320</v>
      </c>
      <c r="E58" s="29">
        <v>42277</v>
      </c>
      <c r="F58" s="29">
        <v>42311</v>
      </c>
      <c r="G58" s="28" t="s">
        <v>321</v>
      </c>
      <c r="H58" s="163">
        <v>645.54999999999995</v>
      </c>
      <c r="K58" s="159"/>
      <c r="L58" s="162"/>
    </row>
    <row r="59" spans="1:12" s="30" customFormat="1" x14ac:dyDescent="0.25">
      <c r="A59" s="28" t="s">
        <v>220</v>
      </c>
      <c r="B59" s="28" t="s">
        <v>203</v>
      </c>
      <c r="C59" s="28" t="s">
        <v>204</v>
      </c>
      <c r="D59" s="29" t="s">
        <v>320</v>
      </c>
      <c r="E59" s="29">
        <v>42277</v>
      </c>
      <c r="F59" s="177">
        <v>42348</v>
      </c>
      <c r="G59" s="28" t="s">
        <v>506</v>
      </c>
      <c r="H59" s="163">
        <v>200.3</v>
      </c>
      <c r="K59" s="159"/>
      <c r="L59" s="162"/>
    </row>
    <row r="60" spans="1:12" s="30" customFormat="1" x14ac:dyDescent="0.25">
      <c r="A60" s="28" t="s">
        <v>220</v>
      </c>
      <c r="B60" s="28" t="s">
        <v>203</v>
      </c>
      <c r="C60" s="28" t="s">
        <v>204</v>
      </c>
      <c r="D60" s="29" t="s">
        <v>320</v>
      </c>
      <c r="E60" s="29">
        <v>42277</v>
      </c>
      <c r="F60" s="177">
        <v>42348</v>
      </c>
      <c r="G60" s="28" t="s">
        <v>507</v>
      </c>
      <c r="H60" s="163">
        <v>279.14</v>
      </c>
      <c r="K60" s="159"/>
      <c r="L60" s="162"/>
    </row>
    <row r="61" spans="1:12" s="30" customFormat="1" x14ac:dyDescent="0.25">
      <c r="A61" s="28" t="s">
        <v>220</v>
      </c>
      <c r="B61" s="28" t="s">
        <v>203</v>
      </c>
      <c r="C61" s="28" t="s">
        <v>204</v>
      </c>
      <c r="D61" s="29" t="s">
        <v>320</v>
      </c>
      <c r="E61" s="29">
        <v>42277</v>
      </c>
      <c r="F61" s="177">
        <v>42348</v>
      </c>
      <c r="G61" s="28" t="s">
        <v>508</v>
      </c>
      <c r="H61" s="163">
        <v>6.76</v>
      </c>
      <c r="K61" s="159"/>
      <c r="L61" s="162"/>
    </row>
    <row r="62" spans="1:12" s="30" customFormat="1" x14ac:dyDescent="0.25">
      <c r="A62" s="28" t="s">
        <v>221</v>
      </c>
      <c r="B62" s="28" t="s">
        <v>203</v>
      </c>
      <c r="C62" s="28" t="s">
        <v>204</v>
      </c>
      <c r="D62" s="29" t="s">
        <v>322</v>
      </c>
      <c r="E62" s="29">
        <v>42216</v>
      </c>
      <c r="F62" s="29">
        <v>42248</v>
      </c>
      <c r="G62" s="28" t="s">
        <v>323</v>
      </c>
      <c r="H62" s="163">
        <v>165.48</v>
      </c>
      <c r="K62" s="159"/>
      <c r="L62" s="162"/>
    </row>
    <row r="63" spans="1:12" s="30" customFormat="1" x14ac:dyDescent="0.25">
      <c r="A63" s="28" t="s">
        <v>221</v>
      </c>
      <c r="B63" s="28" t="s">
        <v>203</v>
      </c>
      <c r="C63" s="28" t="s">
        <v>204</v>
      </c>
      <c r="D63" s="29" t="s">
        <v>322</v>
      </c>
      <c r="E63" s="29">
        <v>42216</v>
      </c>
      <c r="F63" s="177">
        <v>42289</v>
      </c>
      <c r="G63" s="28" t="s">
        <v>509</v>
      </c>
      <c r="H63" s="163">
        <v>44.73</v>
      </c>
      <c r="K63" s="159"/>
      <c r="L63" s="162"/>
    </row>
    <row r="64" spans="1:12" s="30" customFormat="1" x14ac:dyDescent="0.25">
      <c r="A64" s="28" t="s">
        <v>221</v>
      </c>
      <c r="B64" s="28" t="s">
        <v>203</v>
      </c>
      <c r="C64" s="28" t="s">
        <v>204</v>
      </c>
      <c r="D64" s="29" t="s">
        <v>322</v>
      </c>
      <c r="E64" s="29">
        <v>42216</v>
      </c>
      <c r="F64" s="177">
        <v>42289</v>
      </c>
      <c r="G64" s="28" t="s">
        <v>510</v>
      </c>
      <c r="H64" s="163">
        <v>69.37</v>
      </c>
      <c r="K64" s="159"/>
      <c r="L64" s="162"/>
    </row>
    <row r="65" spans="1:12" s="30" customFormat="1" x14ac:dyDescent="0.25">
      <c r="A65" s="28" t="s">
        <v>221</v>
      </c>
      <c r="B65" s="28" t="s">
        <v>203</v>
      </c>
      <c r="C65" s="28" t="s">
        <v>204</v>
      </c>
      <c r="D65" s="29" t="s">
        <v>322</v>
      </c>
      <c r="E65" s="29">
        <v>42216</v>
      </c>
      <c r="F65" s="177">
        <v>42289</v>
      </c>
      <c r="G65" s="28" t="s">
        <v>511</v>
      </c>
      <c r="H65" s="163">
        <v>1.68</v>
      </c>
      <c r="K65" s="159"/>
      <c r="L65" s="162"/>
    </row>
    <row r="66" spans="1:12" s="30" customFormat="1" x14ac:dyDescent="0.25">
      <c r="A66" s="28" t="s">
        <v>222</v>
      </c>
      <c r="B66" s="28" t="s">
        <v>203</v>
      </c>
      <c r="C66" s="28" t="s">
        <v>204</v>
      </c>
      <c r="D66" s="29" t="s">
        <v>324</v>
      </c>
      <c r="E66" s="29">
        <v>42247</v>
      </c>
      <c r="F66" s="29">
        <v>42265</v>
      </c>
      <c r="G66" s="28" t="s">
        <v>325</v>
      </c>
      <c r="H66" s="163">
        <v>47.28</v>
      </c>
      <c r="K66" s="159"/>
      <c r="L66" s="162"/>
    </row>
    <row r="67" spans="1:12" s="30" customFormat="1" x14ac:dyDescent="0.25">
      <c r="A67" s="28" t="s">
        <v>222</v>
      </c>
      <c r="B67" s="28" t="s">
        <v>203</v>
      </c>
      <c r="C67" s="28" t="s">
        <v>204</v>
      </c>
      <c r="D67" s="29" t="s">
        <v>324</v>
      </c>
      <c r="E67" s="29">
        <v>42247</v>
      </c>
      <c r="F67" s="177">
        <v>42289</v>
      </c>
      <c r="G67" s="28" t="s">
        <v>512</v>
      </c>
      <c r="H67" s="163">
        <v>12.78</v>
      </c>
      <c r="K67" s="159"/>
      <c r="L67" s="162"/>
    </row>
    <row r="68" spans="1:12" s="30" customFormat="1" x14ac:dyDescent="0.25">
      <c r="A68" s="28" t="s">
        <v>222</v>
      </c>
      <c r="B68" s="28" t="s">
        <v>203</v>
      </c>
      <c r="C68" s="28" t="s">
        <v>204</v>
      </c>
      <c r="D68" s="29" t="s">
        <v>324</v>
      </c>
      <c r="E68" s="29">
        <v>42247</v>
      </c>
      <c r="F68" s="177">
        <v>42289</v>
      </c>
      <c r="G68" s="28" t="s">
        <v>513</v>
      </c>
      <c r="H68" s="163">
        <v>19.82</v>
      </c>
      <c r="K68" s="159"/>
      <c r="L68" s="162"/>
    </row>
    <row r="69" spans="1:12" s="30" customFormat="1" x14ac:dyDescent="0.25">
      <c r="A69" s="28" t="s">
        <v>222</v>
      </c>
      <c r="B69" s="28" t="s">
        <v>203</v>
      </c>
      <c r="C69" s="28" t="s">
        <v>204</v>
      </c>
      <c r="D69" s="29" t="s">
        <v>324</v>
      </c>
      <c r="E69" s="29">
        <v>42247</v>
      </c>
      <c r="F69" s="177">
        <v>42289</v>
      </c>
      <c r="G69" s="28" t="s">
        <v>514</v>
      </c>
      <c r="H69" s="163">
        <v>0.48</v>
      </c>
      <c r="K69" s="159"/>
      <c r="L69" s="162"/>
    </row>
    <row r="70" spans="1:12" s="30" customFormat="1" x14ac:dyDescent="0.25">
      <c r="A70" s="28" t="s">
        <v>224</v>
      </c>
      <c r="B70" s="28" t="s">
        <v>203</v>
      </c>
      <c r="C70" s="28" t="s">
        <v>204</v>
      </c>
      <c r="D70" s="29" t="s">
        <v>326</v>
      </c>
      <c r="E70" s="29">
        <v>42338</v>
      </c>
      <c r="F70" s="29">
        <v>42355</v>
      </c>
      <c r="G70" s="28" t="s">
        <v>327</v>
      </c>
      <c r="H70" s="163">
        <v>220.64</v>
      </c>
      <c r="K70" s="159"/>
      <c r="L70" s="162"/>
    </row>
    <row r="71" spans="1:12" s="30" customFormat="1" x14ac:dyDescent="0.25">
      <c r="A71" s="28" t="s">
        <v>224</v>
      </c>
      <c r="B71" s="28" t="s">
        <v>203</v>
      </c>
      <c r="C71" s="28" t="s">
        <v>204</v>
      </c>
      <c r="D71" s="29" t="s">
        <v>326</v>
      </c>
      <c r="E71" s="29">
        <v>42338</v>
      </c>
      <c r="F71" s="177">
        <v>42380</v>
      </c>
      <c r="G71" s="28" t="s">
        <v>515</v>
      </c>
      <c r="H71" s="163">
        <v>59.64</v>
      </c>
      <c r="K71" s="159"/>
      <c r="L71" s="162"/>
    </row>
    <row r="72" spans="1:12" s="30" customFormat="1" x14ac:dyDescent="0.25">
      <c r="A72" s="28" t="s">
        <v>224</v>
      </c>
      <c r="B72" s="28" t="s">
        <v>203</v>
      </c>
      <c r="C72" s="28" t="s">
        <v>204</v>
      </c>
      <c r="D72" s="29" t="s">
        <v>326</v>
      </c>
      <c r="E72" s="29">
        <v>42338</v>
      </c>
      <c r="F72" s="177">
        <v>42380</v>
      </c>
      <c r="G72" s="28" t="s">
        <v>516</v>
      </c>
      <c r="H72" s="163">
        <v>92.49</v>
      </c>
      <c r="K72" s="159"/>
      <c r="L72" s="162"/>
    </row>
    <row r="73" spans="1:12" s="30" customFormat="1" x14ac:dyDescent="0.25">
      <c r="A73" s="28" t="s">
        <v>224</v>
      </c>
      <c r="B73" s="28" t="s">
        <v>203</v>
      </c>
      <c r="C73" s="28" t="s">
        <v>204</v>
      </c>
      <c r="D73" s="29" t="s">
        <v>326</v>
      </c>
      <c r="E73" s="29">
        <v>42338</v>
      </c>
      <c r="F73" s="177">
        <v>42380</v>
      </c>
      <c r="G73" s="28" t="s">
        <v>517</v>
      </c>
      <c r="H73" s="163">
        <v>2.2400000000000002</v>
      </c>
      <c r="K73" s="159"/>
      <c r="L73" s="162"/>
    </row>
    <row r="74" spans="1:12" s="30" customFormat="1" x14ac:dyDescent="0.25">
      <c r="A74" s="28" t="s">
        <v>226</v>
      </c>
      <c r="B74" s="28" t="s">
        <v>203</v>
      </c>
      <c r="C74" s="28" t="s">
        <v>204</v>
      </c>
      <c r="D74" s="29" t="s">
        <v>328</v>
      </c>
      <c r="E74" s="29">
        <v>42369</v>
      </c>
      <c r="F74" s="29">
        <v>42396</v>
      </c>
      <c r="G74" s="28" t="s">
        <v>329</v>
      </c>
      <c r="H74" s="163">
        <v>39.4</v>
      </c>
      <c r="K74" s="159"/>
      <c r="L74" s="162"/>
    </row>
    <row r="75" spans="1:12" s="30" customFormat="1" x14ac:dyDescent="0.25">
      <c r="A75" s="28" t="s">
        <v>226</v>
      </c>
      <c r="B75" s="28" t="s">
        <v>203</v>
      </c>
      <c r="C75" s="28" t="s">
        <v>204</v>
      </c>
      <c r="D75" s="29" t="s">
        <v>328</v>
      </c>
      <c r="E75" s="29">
        <v>42369</v>
      </c>
      <c r="F75" s="177">
        <v>42410</v>
      </c>
      <c r="G75" s="28" t="s">
        <v>518</v>
      </c>
      <c r="H75" s="163">
        <v>10.65</v>
      </c>
      <c r="K75" s="159"/>
      <c r="L75" s="162"/>
    </row>
    <row r="76" spans="1:12" s="30" customFormat="1" x14ac:dyDescent="0.25">
      <c r="A76" s="28" t="s">
        <v>226</v>
      </c>
      <c r="B76" s="28" t="s">
        <v>203</v>
      </c>
      <c r="C76" s="28" t="s">
        <v>204</v>
      </c>
      <c r="D76" s="29" t="s">
        <v>328</v>
      </c>
      <c r="E76" s="29">
        <v>42369</v>
      </c>
      <c r="F76" s="177">
        <v>42410</v>
      </c>
      <c r="G76" s="28" t="s">
        <v>519</v>
      </c>
      <c r="H76" s="163">
        <v>16.52</v>
      </c>
      <c r="K76" s="159"/>
      <c r="L76" s="162"/>
    </row>
    <row r="77" spans="1:12" s="30" customFormat="1" x14ac:dyDescent="0.25">
      <c r="A77" s="28" t="s">
        <v>226</v>
      </c>
      <c r="B77" s="28" t="s">
        <v>203</v>
      </c>
      <c r="C77" s="28" t="s">
        <v>204</v>
      </c>
      <c r="D77" s="29" t="s">
        <v>328</v>
      </c>
      <c r="E77" s="29">
        <v>42369</v>
      </c>
      <c r="F77" s="177">
        <v>42410</v>
      </c>
      <c r="G77" s="28" t="s">
        <v>520</v>
      </c>
      <c r="H77" s="163">
        <v>0.4</v>
      </c>
      <c r="K77" s="159"/>
      <c r="L77" s="162"/>
    </row>
    <row r="78" spans="1:12" s="30" customFormat="1" x14ac:dyDescent="0.25">
      <c r="A78" s="28" t="s">
        <v>227</v>
      </c>
      <c r="B78" s="28" t="s">
        <v>203</v>
      </c>
      <c r="C78" s="28" t="s">
        <v>204</v>
      </c>
      <c r="D78" s="29" t="s">
        <v>330</v>
      </c>
      <c r="E78" s="29">
        <v>42216</v>
      </c>
      <c r="F78" s="29">
        <v>42265</v>
      </c>
      <c r="G78" s="28" t="s">
        <v>331</v>
      </c>
      <c r="H78" s="163">
        <v>82.99</v>
      </c>
      <c r="K78" s="159"/>
      <c r="L78" s="162"/>
    </row>
    <row r="79" spans="1:12" s="30" customFormat="1" x14ac:dyDescent="0.25">
      <c r="A79" s="28" t="s">
        <v>227</v>
      </c>
      <c r="B79" s="28" t="s">
        <v>203</v>
      </c>
      <c r="C79" s="28" t="s">
        <v>204</v>
      </c>
      <c r="D79" s="29" t="s">
        <v>330</v>
      </c>
      <c r="E79" s="29">
        <v>42216</v>
      </c>
      <c r="F79" s="177">
        <v>42289</v>
      </c>
      <c r="G79" s="28" t="s">
        <v>521</v>
      </c>
      <c r="H79" s="163">
        <v>24.62</v>
      </c>
      <c r="K79" s="159"/>
      <c r="L79" s="162"/>
    </row>
    <row r="80" spans="1:12" s="30" customFormat="1" x14ac:dyDescent="0.25">
      <c r="A80" s="28" t="s">
        <v>227</v>
      </c>
      <c r="B80" s="28" t="s">
        <v>203</v>
      </c>
      <c r="C80" s="28" t="s">
        <v>204</v>
      </c>
      <c r="D80" s="29" t="s">
        <v>330</v>
      </c>
      <c r="E80" s="29">
        <v>42216</v>
      </c>
      <c r="F80" s="177">
        <v>42289</v>
      </c>
      <c r="G80" s="28" t="s">
        <v>522</v>
      </c>
      <c r="H80" s="163">
        <v>35.51</v>
      </c>
      <c r="K80" s="159"/>
      <c r="L80" s="162"/>
    </row>
    <row r="81" spans="1:12" s="30" customFormat="1" x14ac:dyDescent="0.25">
      <c r="A81" s="28" t="s">
        <v>227</v>
      </c>
      <c r="B81" s="28" t="s">
        <v>203</v>
      </c>
      <c r="C81" s="28" t="s">
        <v>204</v>
      </c>
      <c r="D81" s="29" t="s">
        <v>330</v>
      </c>
      <c r="E81" s="29">
        <v>42216</v>
      </c>
      <c r="F81" s="177">
        <v>42289</v>
      </c>
      <c r="G81" s="28" t="s">
        <v>523</v>
      </c>
      <c r="H81" s="163">
        <v>0.86</v>
      </c>
      <c r="K81" s="159"/>
      <c r="L81" s="162"/>
    </row>
    <row r="82" spans="1:12" s="30" customFormat="1" x14ac:dyDescent="0.25">
      <c r="A82" s="28" t="s">
        <v>400</v>
      </c>
      <c r="B82" s="28" t="s">
        <v>203</v>
      </c>
      <c r="C82" s="28" t="s">
        <v>204</v>
      </c>
      <c r="D82" s="29" t="s">
        <v>332</v>
      </c>
      <c r="E82" s="29">
        <v>42247</v>
      </c>
      <c r="F82" s="29">
        <v>42270</v>
      </c>
      <c r="G82" s="28" t="s">
        <v>333</v>
      </c>
      <c r="H82" s="163">
        <v>81.06</v>
      </c>
      <c r="K82" s="159"/>
      <c r="L82" s="162"/>
    </row>
    <row r="83" spans="1:12" s="30" customFormat="1" x14ac:dyDescent="0.25">
      <c r="A83" s="28" t="s">
        <v>400</v>
      </c>
      <c r="B83" s="28" t="s">
        <v>203</v>
      </c>
      <c r="C83" s="28" t="s">
        <v>204</v>
      </c>
      <c r="D83" s="29" t="s">
        <v>332</v>
      </c>
      <c r="E83" s="29">
        <v>42247</v>
      </c>
      <c r="F83" s="177">
        <v>42289</v>
      </c>
      <c r="G83" s="28" t="s">
        <v>524</v>
      </c>
      <c r="H83" s="163">
        <v>24.05</v>
      </c>
      <c r="K83" s="159"/>
      <c r="L83" s="162"/>
    </row>
    <row r="84" spans="1:12" s="30" customFormat="1" x14ac:dyDescent="0.25">
      <c r="A84" s="28" t="s">
        <v>400</v>
      </c>
      <c r="B84" s="28" t="s">
        <v>203</v>
      </c>
      <c r="C84" s="28" t="s">
        <v>204</v>
      </c>
      <c r="D84" s="29" t="s">
        <v>332</v>
      </c>
      <c r="E84" s="29">
        <v>42247</v>
      </c>
      <c r="F84" s="177">
        <v>42289</v>
      </c>
      <c r="G84" s="28" t="s">
        <v>525</v>
      </c>
      <c r="H84" s="163">
        <v>34.69</v>
      </c>
      <c r="K84" s="159"/>
      <c r="L84" s="162"/>
    </row>
    <row r="85" spans="1:12" s="30" customFormat="1" x14ac:dyDescent="0.25">
      <c r="A85" s="28" t="s">
        <v>400</v>
      </c>
      <c r="B85" s="28" t="s">
        <v>203</v>
      </c>
      <c r="C85" s="28" t="s">
        <v>204</v>
      </c>
      <c r="D85" s="29" t="s">
        <v>332</v>
      </c>
      <c r="E85" s="29">
        <v>42247</v>
      </c>
      <c r="F85" s="177">
        <v>42289</v>
      </c>
      <c r="G85" s="28" t="s">
        <v>526</v>
      </c>
      <c r="H85" s="163">
        <v>0.84</v>
      </c>
      <c r="K85" s="159"/>
      <c r="L85" s="162"/>
    </row>
    <row r="86" spans="1:12" s="30" customFormat="1" x14ac:dyDescent="0.25">
      <c r="A86" s="28" t="s">
        <v>228</v>
      </c>
      <c r="B86" s="28" t="s">
        <v>203</v>
      </c>
      <c r="C86" s="28" t="s">
        <v>204</v>
      </c>
      <c r="D86" s="29" t="s">
        <v>334</v>
      </c>
      <c r="E86" s="29">
        <v>42338</v>
      </c>
      <c r="F86" s="29">
        <v>42361</v>
      </c>
      <c r="G86" s="28" t="s">
        <v>335</v>
      </c>
      <c r="H86" s="163">
        <v>137.03</v>
      </c>
      <c r="K86" s="159"/>
      <c r="L86" s="162"/>
    </row>
    <row r="87" spans="1:12" s="30" customFormat="1" x14ac:dyDescent="0.25">
      <c r="A87" s="28" t="s">
        <v>228</v>
      </c>
      <c r="B87" s="28" t="s">
        <v>203</v>
      </c>
      <c r="C87" s="28" t="s">
        <v>204</v>
      </c>
      <c r="D87" s="29" t="s">
        <v>334</v>
      </c>
      <c r="E87" s="29">
        <v>42338</v>
      </c>
      <c r="F87" s="177">
        <v>42380</v>
      </c>
      <c r="G87" s="28" t="s">
        <v>527</v>
      </c>
      <c r="H87" s="163">
        <v>40.65</v>
      </c>
      <c r="K87" s="159"/>
      <c r="L87" s="162"/>
    </row>
    <row r="88" spans="1:12" s="30" customFormat="1" x14ac:dyDescent="0.25">
      <c r="A88" s="28" t="s">
        <v>228</v>
      </c>
      <c r="B88" s="28" t="s">
        <v>203</v>
      </c>
      <c r="C88" s="28" t="s">
        <v>204</v>
      </c>
      <c r="D88" s="29" t="s">
        <v>334</v>
      </c>
      <c r="E88" s="29">
        <v>42338</v>
      </c>
      <c r="F88" s="177">
        <v>42380</v>
      </c>
      <c r="G88" s="28" t="s">
        <v>528</v>
      </c>
      <c r="H88" s="163">
        <v>58.63</v>
      </c>
      <c r="K88" s="159"/>
      <c r="L88" s="162"/>
    </row>
    <row r="89" spans="1:12" s="30" customFormat="1" x14ac:dyDescent="0.25">
      <c r="A89" s="28" t="s">
        <v>228</v>
      </c>
      <c r="B89" s="28" t="s">
        <v>203</v>
      </c>
      <c r="C89" s="28" t="s">
        <v>204</v>
      </c>
      <c r="D89" s="29" t="s">
        <v>334</v>
      </c>
      <c r="E89" s="29">
        <v>42338</v>
      </c>
      <c r="F89" s="177">
        <v>42380</v>
      </c>
      <c r="G89" s="28" t="s">
        <v>529</v>
      </c>
      <c r="H89" s="163">
        <v>1.42</v>
      </c>
      <c r="K89" s="159"/>
      <c r="L89" s="162"/>
    </row>
    <row r="90" spans="1:12" s="30" customFormat="1" x14ac:dyDescent="0.25">
      <c r="A90" s="28" t="s">
        <v>229</v>
      </c>
      <c r="B90" s="28" t="s">
        <v>203</v>
      </c>
      <c r="C90" s="28" t="s">
        <v>204</v>
      </c>
      <c r="D90" s="29" t="s">
        <v>336</v>
      </c>
      <c r="E90" s="29">
        <v>42369</v>
      </c>
      <c r="F90" s="29">
        <v>42388</v>
      </c>
      <c r="G90" s="28" t="s">
        <v>337</v>
      </c>
      <c r="H90" s="163">
        <v>36.67</v>
      </c>
      <c r="K90" s="159"/>
      <c r="L90" s="162"/>
    </row>
    <row r="91" spans="1:12" s="30" customFormat="1" x14ac:dyDescent="0.25">
      <c r="A91" s="28" t="s">
        <v>229</v>
      </c>
      <c r="B91" s="28" t="s">
        <v>203</v>
      </c>
      <c r="C91" s="28" t="s">
        <v>204</v>
      </c>
      <c r="D91" s="29" t="s">
        <v>336</v>
      </c>
      <c r="E91" s="29">
        <v>42369</v>
      </c>
      <c r="F91" s="177">
        <v>42410</v>
      </c>
      <c r="G91" s="28" t="s">
        <v>530</v>
      </c>
      <c r="H91" s="163">
        <v>10.88</v>
      </c>
      <c r="K91" s="159"/>
      <c r="L91" s="162"/>
    </row>
    <row r="92" spans="1:12" s="30" customFormat="1" x14ac:dyDescent="0.25">
      <c r="A92" s="28" t="s">
        <v>229</v>
      </c>
      <c r="B92" s="28" t="s">
        <v>203</v>
      </c>
      <c r="C92" s="28" t="s">
        <v>204</v>
      </c>
      <c r="D92" s="29" t="s">
        <v>336</v>
      </c>
      <c r="E92" s="29">
        <v>42369</v>
      </c>
      <c r="F92" s="177">
        <v>42410</v>
      </c>
      <c r="G92" s="28" t="s">
        <v>531</v>
      </c>
      <c r="H92" s="163">
        <v>15.69</v>
      </c>
      <c r="K92" s="159"/>
      <c r="L92" s="162"/>
    </row>
    <row r="93" spans="1:12" s="30" customFormat="1" x14ac:dyDescent="0.25">
      <c r="A93" s="28" t="s">
        <v>229</v>
      </c>
      <c r="B93" s="28" t="s">
        <v>203</v>
      </c>
      <c r="C93" s="28" t="s">
        <v>204</v>
      </c>
      <c r="D93" s="29" t="s">
        <v>336</v>
      </c>
      <c r="E93" s="29">
        <v>42369</v>
      </c>
      <c r="F93" s="177">
        <v>42410</v>
      </c>
      <c r="G93" s="28" t="s">
        <v>532</v>
      </c>
      <c r="H93" s="163">
        <v>0.38</v>
      </c>
      <c r="K93" s="159"/>
      <c r="L93" s="162"/>
    </row>
    <row r="94" spans="1:12" s="30" customFormat="1" x14ac:dyDescent="0.25">
      <c r="A94" s="28" t="s">
        <v>230</v>
      </c>
      <c r="B94" s="28" t="s">
        <v>203</v>
      </c>
      <c r="C94" s="28" t="s">
        <v>204</v>
      </c>
      <c r="D94" s="29" t="s">
        <v>338</v>
      </c>
      <c r="E94" s="29">
        <v>42247</v>
      </c>
      <c r="F94" s="29">
        <v>42284</v>
      </c>
      <c r="G94" s="28" t="s">
        <v>339</v>
      </c>
      <c r="H94" s="163">
        <v>104.22</v>
      </c>
      <c r="K94" s="159"/>
      <c r="L94" s="162"/>
    </row>
    <row r="95" spans="1:12" s="30" customFormat="1" x14ac:dyDescent="0.25">
      <c r="A95" s="28" t="s">
        <v>230</v>
      </c>
      <c r="B95" s="28" t="s">
        <v>203</v>
      </c>
      <c r="C95" s="28" t="s">
        <v>204</v>
      </c>
      <c r="D95" s="29" t="s">
        <v>338</v>
      </c>
      <c r="E95" s="29">
        <v>42247</v>
      </c>
      <c r="F95" s="177">
        <v>42317</v>
      </c>
      <c r="G95" s="28" t="s">
        <v>533</v>
      </c>
      <c r="H95" s="163">
        <v>30.92</v>
      </c>
      <c r="K95" s="159"/>
      <c r="L95" s="162"/>
    </row>
    <row r="96" spans="1:12" s="30" customFormat="1" x14ac:dyDescent="0.25">
      <c r="A96" s="28" t="s">
        <v>230</v>
      </c>
      <c r="B96" s="28" t="s">
        <v>203</v>
      </c>
      <c r="C96" s="28" t="s">
        <v>204</v>
      </c>
      <c r="D96" s="29" t="s">
        <v>338</v>
      </c>
      <c r="E96" s="29">
        <v>42247</v>
      </c>
      <c r="F96" s="177">
        <v>42317</v>
      </c>
      <c r="G96" s="28" t="s">
        <v>534</v>
      </c>
      <c r="H96" s="163">
        <v>44.6</v>
      </c>
      <c r="K96" s="159"/>
      <c r="L96" s="162"/>
    </row>
    <row r="97" spans="1:12" s="30" customFormat="1" x14ac:dyDescent="0.25">
      <c r="A97" s="28" t="s">
        <v>230</v>
      </c>
      <c r="B97" s="28" t="s">
        <v>203</v>
      </c>
      <c r="C97" s="28" t="s">
        <v>204</v>
      </c>
      <c r="D97" s="29" t="s">
        <v>338</v>
      </c>
      <c r="E97" s="29">
        <v>42247</v>
      </c>
      <c r="F97" s="177">
        <v>42317</v>
      </c>
      <c r="G97" s="28" t="s">
        <v>535</v>
      </c>
      <c r="H97" s="163">
        <v>1.08</v>
      </c>
      <c r="K97" s="159"/>
      <c r="L97" s="162"/>
    </row>
    <row r="98" spans="1:12" s="30" customFormat="1" x14ac:dyDescent="0.25">
      <c r="A98" s="28" t="s">
        <v>237</v>
      </c>
      <c r="B98" s="28" t="s">
        <v>203</v>
      </c>
      <c r="C98" s="28" t="s">
        <v>204</v>
      </c>
      <c r="D98" s="29" t="s">
        <v>340</v>
      </c>
      <c r="E98" s="29">
        <v>42338</v>
      </c>
      <c r="F98" s="29">
        <v>42382</v>
      </c>
      <c r="G98" s="28" t="s">
        <v>341</v>
      </c>
      <c r="H98" s="163">
        <v>135.1</v>
      </c>
      <c r="K98" s="159"/>
      <c r="L98" s="162"/>
    </row>
    <row r="99" spans="1:12" s="30" customFormat="1" x14ac:dyDescent="0.25">
      <c r="A99" s="28" t="s">
        <v>237</v>
      </c>
      <c r="B99" s="28" t="s">
        <v>203</v>
      </c>
      <c r="C99" s="28" t="s">
        <v>204</v>
      </c>
      <c r="D99" s="29" t="s">
        <v>340</v>
      </c>
      <c r="E99" s="29">
        <v>42338</v>
      </c>
      <c r="F99" s="177">
        <v>42410</v>
      </c>
      <c r="G99" s="28" t="s">
        <v>536</v>
      </c>
      <c r="H99" s="163">
        <v>40.08</v>
      </c>
      <c r="K99" s="159"/>
      <c r="L99" s="162"/>
    </row>
    <row r="100" spans="1:12" s="30" customFormat="1" x14ac:dyDescent="0.25">
      <c r="A100" s="28" t="s">
        <v>237</v>
      </c>
      <c r="B100" s="28" t="s">
        <v>203</v>
      </c>
      <c r="C100" s="28" t="s">
        <v>204</v>
      </c>
      <c r="D100" s="29" t="s">
        <v>340</v>
      </c>
      <c r="E100" s="29">
        <v>42338</v>
      </c>
      <c r="F100" s="177">
        <v>42410</v>
      </c>
      <c r="G100" s="28" t="s">
        <v>537</v>
      </c>
      <c r="H100" s="163">
        <v>57.81</v>
      </c>
      <c r="K100" s="159"/>
      <c r="L100" s="162"/>
    </row>
    <row r="101" spans="1:12" s="30" customFormat="1" x14ac:dyDescent="0.25">
      <c r="A101" s="28" t="s">
        <v>237</v>
      </c>
      <c r="B101" s="28" t="s">
        <v>203</v>
      </c>
      <c r="C101" s="28" t="s">
        <v>204</v>
      </c>
      <c r="D101" s="29" t="s">
        <v>340</v>
      </c>
      <c r="E101" s="29">
        <v>42338</v>
      </c>
      <c r="F101" s="177">
        <v>42410</v>
      </c>
      <c r="G101" s="28" t="s">
        <v>538</v>
      </c>
      <c r="H101" s="163">
        <v>1.4</v>
      </c>
      <c r="K101" s="159"/>
      <c r="L101" s="162"/>
    </row>
    <row r="102" spans="1:12" s="30" customFormat="1" x14ac:dyDescent="0.25">
      <c r="A102" s="28" t="s">
        <v>238</v>
      </c>
      <c r="B102" s="28" t="s">
        <v>203</v>
      </c>
      <c r="C102" s="28" t="s">
        <v>204</v>
      </c>
      <c r="D102" s="29" t="s">
        <v>342</v>
      </c>
      <c r="E102" s="29">
        <v>42369</v>
      </c>
      <c r="F102" s="29">
        <v>42382</v>
      </c>
      <c r="G102" s="28" t="s">
        <v>343</v>
      </c>
      <c r="H102" s="163">
        <v>50.18</v>
      </c>
      <c r="K102" s="159"/>
      <c r="L102" s="162"/>
    </row>
    <row r="103" spans="1:12" s="30" customFormat="1" x14ac:dyDescent="0.25">
      <c r="A103" s="28" t="s">
        <v>238</v>
      </c>
      <c r="B103" s="28" t="s">
        <v>203</v>
      </c>
      <c r="C103" s="28" t="s">
        <v>204</v>
      </c>
      <c r="D103" s="29" t="s">
        <v>342</v>
      </c>
      <c r="E103" s="29">
        <v>42369</v>
      </c>
      <c r="F103" s="177">
        <v>42410</v>
      </c>
      <c r="G103" s="28" t="s">
        <v>544</v>
      </c>
      <c r="H103" s="163">
        <v>14.89</v>
      </c>
      <c r="K103" s="159"/>
      <c r="L103" s="162"/>
    </row>
    <row r="104" spans="1:12" s="30" customFormat="1" x14ac:dyDescent="0.25">
      <c r="A104" s="28" t="s">
        <v>238</v>
      </c>
      <c r="B104" s="28" t="s">
        <v>203</v>
      </c>
      <c r="C104" s="28" t="s">
        <v>204</v>
      </c>
      <c r="D104" s="29" t="s">
        <v>342</v>
      </c>
      <c r="E104" s="29">
        <v>42369</v>
      </c>
      <c r="F104" s="177">
        <v>42410</v>
      </c>
      <c r="G104" s="28" t="s">
        <v>539</v>
      </c>
      <c r="H104" s="163">
        <v>21.47</v>
      </c>
      <c r="K104" s="159"/>
      <c r="L104" s="162"/>
    </row>
    <row r="105" spans="1:12" s="30" customFormat="1" x14ac:dyDescent="0.25">
      <c r="A105" s="28" t="s">
        <v>238</v>
      </c>
      <c r="B105" s="28" t="s">
        <v>203</v>
      </c>
      <c r="C105" s="28" t="s">
        <v>204</v>
      </c>
      <c r="D105" s="29" t="s">
        <v>342</v>
      </c>
      <c r="E105" s="29">
        <v>42369</v>
      </c>
      <c r="F105" s="177">
        <v>42410</v>
      </c>
      <c r="G105" s="28" t="s">
        <v>540</v>
      </c>
      <c r="H105" s="163">
        <v>0.52</v>
      </c>
      <c r="K105" s="159"/>
      <c r="L105" s="162"/>
    </row>
    <row r="106" spans="1:12" s="30" customFormat="1" x14ac:dyDescent="0.25">
      <c r="A106" s="28" t="s">
        <v>239</v>
      </c>
      <c r="B106" s="28" t="s">
        <v>203</v>
      </c>
      <c r="C106" s="28" t="s">
        <v>204</v>
      </c>
      <c r="D106" s="29" t="s">
        <v>344</v>
      </c>
      <c r="E106" s="29">
        <v>42308</v>
      </c>
      <c r="F106" s="29">
        <v>42328</v>
      </c>
      <c r="G106" s="28" t="s">
        <v>345</v>
      </c>
      <c r="H106" s="163">
        <v>194.82</v>
      </c>
      <c r="K106" s="159"/>
      <c r="L106" s="162"/>
    </row>
    <row r="107" spans="1:12" s="30" customFormat="1" x14ac:dyDescent="0.25">
      <c r="A107" s="28" t="s">
        <v>239</v>
      </c>
      <c r="B107" s="28" t="s">
        <v>203</v>
      </c>
      <c r="C107" s="28" t="s">
        <v>204</v>
      </c>
      <c r="D107" s="29" t="s">
        <v>344</v>
      </c>
      <c r="E107" s="29">
        <v>42308</v>
      </c>
      <c r="F107" s="177">
        <v>42348</v>
      </c>
      <c r="G107" s="28" t="s">
        <v>541</v>
      </c>
      <c r="H107" s="163">
        <v>60.44</v>
      </c>
      <c r="K107" s="159"/>
      <c r="L107" s="162"/>
    </row>
    <row r="108" spans="1:12" s="30" customFormat="1" x14ac:dyDescent="0.25">
      <c r="A108" s="28" t="s">
        <v>239</v>
      </c>
      <c r="B108" s="28" t="s">
        <v>203</v>
      </c>
      <c r="C108" s="28" t="s">
        <v>204</v>
      </c>
      <c r="D108" s="29" t="s">
        <v>344</v>
      </c>
      <c r="E108" s="29">
        <v>42308</v>
      </c>
      <c r="F108" s="177">
        <v>42348</v>
      </c>
      <c r="G108" s="28" t="s">
        <v>542</v>
      </c>
      <c r="H108" s="163">
        <v>84.24</v>
      </c>
      <c r="K108" s="159"/>
      <c r="L108" s="162"/>
    </row>
    <row r="109" spans="1:12" s="30" customFormat="1" x14ac:dyDescent="0.25">
      <c r="A109" s="28" t="s">
        <v>239</v>
      </c>
      <c r="B109" s="28" t="s">
        <v>203</v>
      </c>
      <c r="C109" s="28" t="s">
        <v>204</v>
      </c>
      <c r="D109" s="29" t="s">
        <v>344</v>
      </c>
      <c r="E109" s="29">
        <v>42308</v>
      </c>
      <c r="F109" s="177">
        <v>42348</v>
      </c>
      <c r="G109" s="28" t="s">
        <v>543</v>
      </c>
      <c r="H109" s="163">
        <v>2.04</v>
      </c>
      <c r="K109" s="159"/>
      <c r="L109" s="162"/>
    </row>
    <row r="110" spans="1:12" s="30" customFormat="1" x14ac:dyDescent="0.25">
      <c r="A110" s="28" t="s">
        <v>240</v>
      </c>
      <c r="B110" s="28" t="s">
        <v>203</v>
      </c>
      <c r="C110" s="28" t="s">
        <v>204</v>
      </c>
      <c r="D110" s="29" t="s">
        <v>346</v>
      </c>
      <c r="E110" s="29">
        <v>42308</v>
      </c>
      <c r="F110" s="29">
        <v>42328</v>
      </c>
      <c r="G110" s="28" t="s">
        <v>347</v>
      </c>
      <c r="H110" s="163">
        <v>66.930000000000007</v>
      </c>
      <c r="K110" s="159"/>
      <c r="L110" s="162"/>
    </row>
    <row r="111" spans="1:12" s="30" customFormat="1" x14ac:dyDescent="0.25">
      <c r="A111" s="28" t="s">
        <v>240</v>
      </c>
      <c r="B111" s="28" t="s">
        <v>203</v>
      </c>
      <c r="C111" s="28" t="s">
        <v>204</v>
      </c>
      <c r="D111" s="29" t="s">
        <v>346</v>
      </c>
      <c r="E111" s="29">
        <v>42308</v>
      </c>
      <c r="F111" s="177">
        <v>42380</v>
      </c>
      <c r="G111" s="28" t="s">
        <v>545</v>
      </c>
      <c r="H111" s="163">
        <v>19.86</v>
      </c>
      <c r="K111" s="159"/>
      <c r="L111" s="162"/>
    </row>
    <row r="112" spans="1:12" s="30" customFormat="1" x14ac:dyDescent="0.25">
      <c r="A112" s="28" t="s">
        <v>240</v>
      </c>
      <c r="B112" s="28" t="s">
        <v>203</v>
      </c>
      <c r="C112" s="28" t="s">
        <v>204</v>
      </c>
      <c r="D112" s="29" t="s">
        <v>346</v>
      </c>
      <c r="E112" s="29">
        <v>42308</v>
      </c>
      <c r="F112" s="177">
        <v>42380</v>
      </c>
      <c r="G112" s="28" t="s">
        <v>546</v>
      </c>
      <c r="H112" s="163">
        <v>28.64</v>
      </c>
      <c r="K112" s="159"/>
      <c r="L112" s="162"/>
    </row>
    <row r="113" spans="1:12" s="30" customFormat="1" x14ac:dyDescent="0.25">
      <c r="A113" s="28" t="s">
        <v>240</v>
      </c>
      <c r="B113" s="28" t="s">
        <v>203</v>
      </c>
      <c r="C113" s="28" t="s">
        <v>204</v>
      </c>
      <c r="D113" s="29" t="s">
        <v>346</v>
      </c>
      <c r="E113" s="29">
        <v>42308</v>
      </c>
      <c r="F113" s="177">
        <v>42380</v>
      </c>
      <c r="G113" s="28" t="s">
        <v>547</v>
      </c>
      <c r="H113" s="163">
        <v>0.69</v>
      </c>
      <c r="K113" s="159"/>
      <c r="L113" s="162"/>
    </row>
    <row r="114" spans="1:12" s="30" customFormat="1" x14ac:dyDescent="0.25">
      <c r="A114" s="28" t="s">
        <v>241</v>
      </c>
      <c r="B114" s="28" t="s">
        <v>203</v>
      </c>
      <c r="C114" s="28" t="s">
        <v>204</v>
      </c>
      <c r="D114" s="29" t="s">
        <v>348</v>
      </c>
      <c r="E114" s="29">
        <v>42338</v>
      </c>
      <c r="F114" s="29">
        <v>42347</v>
      </c>
      <c r="G114" s="28" t="s">
        <v>349</v>
      </c>
      <c r="H114" s="163">
        <v>84.92</v>
      </c>
      <c r="K114" s="159"/>
      <c r="L114" s="162"/>
    </row>
    <row r="115" spans="1:12" s="30" customFormat="1" x14ac:dyDescent="0.25">
      <c r="A115" s="28" t="s">
        <v>241</v>
      </c>
      <c r="B115" s="28" t="s">
        <v>203</v>
      </c>
      <c r="C115" s="28" t="s">
        <v>204</v>
      </c>
      <c r="D115" s="29" t="s">
        <v>348</v>
      </c>
      <c r="E115" s="29">
        <v>42338</v>
      </c>
      <c r="F115" s="177">
        <v>42380</v>
      </c>
      <c r="G115" s="28" t="s">
        <v>548</v>
      </c>
      <c r="H115" s="163">
        <v>25.19</v>
      </c>
      <c r="K115" s="159"/>
      <c r="L115" s="162"/>
    </row>
    <row r="116" spans="1:12" s="30" customFormat="1" x14ac:dyDescent="0.25">
      <c r="A116" s="28" t="s">
        <v>241</v>
      </c>
      <c r="B116" s="28" t="s">
        <v>203</v>
      </c>
      <c r="C116" s="28" t="s">
        <v>204</v>
      </c>
      <c r="D116" s="29" t="s">
        <v>348</v>
      </c>
      <c r="E116" s="29">
        <v>42338</v>
      </c>
      <c r="F116" s="177">
        <v>42380</v>
      </c>
      <c r="G116" s="28" t="s">
        <v>549</v>
      </c>
      <c r="H116" s="163">
        <v>36.340000000000003</v>
      </c>
      <c r="K116" s="159"/>
      <c r="L116" s="162"/>
    </row>
    <row r="117" spans="1:12" s="30" customFormat="1" x14ac:dyDescent="0.25">
      <c r="A117" s="28" t="s">
        <v>241</v>
      </c>
      <c r="B117" s="28" t="s">
        <v>203</v>
      </c>
      <c r="C117" s="28" t="s">
        <v>204</v>
      </c>
      <c r="D117" s="29" t="s">
        <v>348</v>
      </c>
      <c r="E117" s="29">
        <v>42338</v>
      </c>
      <c r="F117" s="177">
        <v>42380</v>
      </c>
      <c r="G117" s="28" t="s">
        <v>550</v>
      </c>
      <c r="H117" s="163">
        <v>0.88</v>
      </c>
      <c r="K117" s="159"/>
      <c r="L117" s="162"/>
    </row>
    <row r="118" spans="1:12" s="30" customFormat="1" x14ac:dyDescent="0.25">
      <c r="A118" s="28" t="s">
        <v>242</v>
      </c>
      <c r="B118" s="28" t="s">
        <v>203</v>
      </c>
      <c r="C118" s="28" t="s">
        <v>204</v>
      </c>
      <c r="D118" s="29" t="s">
        <v>350</v>
      </c>
      <c r="E118" s="29">
        <v>42369</v>
      </c>
      <c r="F118" s="29">
        <v>42382</v>
      </c>
      <c r="G118" s="28" t="s">
        <v>351</v>
      </c>
      <c r="H118" s="163">
        <v>119.66</v>
      </c>
      <c r="K118" s="159"/>
      <c r="L118" s="162"/>
    </row>
    <row r="119" spans="1:12" s="30" customFormat="1" x14ac:dyDescent="0.25">
      <c r="A119" s="28" t="s">
        <v>242</v>
      </c>
      <c r="B119" s="28" t="s">
        <v>203</v>
      </c>
      <c r="C119" s="28" t="s">
        <v>204</v>
      </c>
      <c r="D119" s="29" t="s">
        <v>350</v>
      </c>
      <c r="E119" s="29">
        <v>42369</v>
      </c>
      <c r="F119" s="177">
        <v>42410</v>
      </c>
      <c r="G119" s="28" t="s">
        <v>551</v>
      </c>
      <c r="H119" s="163">
        <v>35.5</v>
      </c>
      <c r="K119" s="159"/>
      <c r="L119" s="162"/>
    </row>
    <row r="120" spans="1:12" s="30" customFormat="1" x14ac:dyDescent="0.25">
      <c r="A120" s="28" t="s">
        <v>242</v>
      </c>
      <c r="B120" s="28" t="s">
        <v>203</v>
      </c>
      <c r="C120" s="28" t="s">
        <v>204</v>
      </c>
      <c r="D120" s="29" t="s">
        <v>350</v>
      </c>
      <c r="E120" s="29">
        <v>42369</v>
      </c>
      <c r="F120" s="177">
        <v>42410</v>
      </c>
      <c r="G120" s="28" t="s">
        <v>552</v>
      </c>
      <c r="H120" s="163">
        <v>51.2</v>
      </c>
      <c r="K120" s="159"/>
      <c r="L120" s="162"/>
    </row>
    <row r="121" spans="1:12" s="30" customFormat="1" x14ac:dyDescent="0.25">
      <c r="A121" s="28" t="s">
        <v>242</v>
      </c>
      <c r="B121" s="28" t="s">
        <v>203</v>
      </c>
      <c r="C121" s="28" t="s">
        <v>204</v>
      </c>
      <c r="D121" s="29" t="s">
        <v>350</v>
      </c>
      <c r="E121" s="29">
        <v>42369</v>
      </c>
      <c r="F121" s="177">
        <v>42410</v>
      </c>
      <c r="G121" s="28" t="s">
        <v>553</v>
      </c>
      <c r="H121" s="163">
        <v>1.24</v>
      </c>
      <c r="K121" s="159"/>
      <c r="L121" s="162"/>
    </row>
    <row r="122" spans="1:12" s="30" customFormat="1" x14ac:dyDescent="0.25">
      <c r="A122" s="28" t="s">
        <v>243</v>
      </c>
      <c r="B122" s="28" t="s">
        <v>203</v>
      </c>
      <c r="C122" s="28" t="s">
        <v>204</v>
      </c>
      <c r="D122" s="29" t="s">
        <v>352</v>
      </c>
      <c r="E122" s="29">
        <v>42338</v>
      </c>
      <c r="F122" s="29">
        <v>42355</v>
      </c>
      <c r="G122" s="28" t="s">
        <v>353</v>
      </c>
      <c r="H122" s="163">
        <v>77.2</v>
      </c>
      <c r="K122" s="159"/>
      <c r="L122" s="162"/>
    </row>
    <row r="123" spans="1:12" s="30" customFormat="1" x14ac:dyDescent="0.25">
      <c r="A123" s="28" t="s">
        <v>243</v>
      </c>
      <c r="B123" s="28" t="s">
        <v>203</v>
      </c>
      <c r="C123" s="28" t="s">
        <v>204</v>
      </c>
      <c r="D123" s="29" t="s">
        <v>352</v>
      </c>
      <c r="E123" s="29">
        <v>42338</v>
      </c>
      <c r="F123" s="177">
        <v>42380</v>
      </c>
      <c r="G123" s="28" t="s">
        <v>554</v>
      </c>
      <c r="H123" s="163">
        <v>22.9</v>
      </c>
      <c r="K123" s="159"/>
      <c r="L123" s="162"/>
    </row>
    <row r="124" spans="1:12" s="30" customFormat="1" x14ac:dyDescent="0.25">
      <c r="A124" s="28" t="s">
        <v>243</v>
      </c>
      <c r="B124" s="28" t="s">
        <v>203</v>
      </c>
      <c r="C124" s="28" t="s">
        <v>204</v>
      </c>
      <c r="D124" s="29" t="s">
        <v>352</v>
      </c>
      <c r="E124" s="29">
        <v>42338</v>
      </c>
      <c r="F124" s="177">
        <v>42380</v>
      </c>
      <c r="G124" s="28" t="s">
        <v>555</v>
      </c>
      <c r="H124" s="163">
        <v>33.03</v>
      </c>
      <c r="K124" s="159"/>
      <c r="L124" s="162"/>
    </row>
    <row r="125" spans="1:12" s="30" customFormat="1" x14ac:dyDescent="0.25">
      <c r="A125" s="28" t="s">
        <v>243</v>
      </c>
      <c r="B125" s="28" t="s">
        <v>203</v>
      </c>
      <c r="C125" s="28" t="s">
        <v>204</v>
      </c>
      <c r="D125" s="29" t="s">
        <v>352</v>
      </c>
      <c r="E125" s="29">
        <v>42338</v>
      </c>
      <c r="F125" s="177">
        <v>42380</v>
      </c>
      <c r="G125" s="28" t="s">
        <v>556</v>
      </c>
      <c r="H125" s="163">
        <v>0.8</v>
      </c>
      <c r="K125" s="159"/>
      <c r="L125" s="162"/>
    </row>
    <row r="126" spans="1:12" s="30" customFormat="1" x14ac:dyDescent="0.25">
      <c r="A126" s="28" t="s">
        <v>244</v>
      </c>
      <c r="B126" s="28" t="s">
        <v>203</v>
      </c>
      <c r="C126" s="28" t="s">
        <v>204</v>
      </c>
      <c r="D126" s="29" t="s">
        <v>354</v>
      </c>
      <c r="E126" s="29">
        <v>42369</v>
      </c>
      <c r="F126" s="29">
        <v>42396</v>
      </c>
      <c r="G126" s="28" t="s">
        <v>355</v>
      </c>
      <c r="H126" s="163">
        <v>38.6</v>
      </c>
      <c r="K126" s="159"/>
      <c r="L126" s="162"/>
    </row>
    <row r="127" spans="1:12" s="30" customFormat="1" x14ac:dyDescent="0.25">
      <c r="A127" s="28" t="s">
        <v>244</v>
      </c>
      <c r="B127" s="28" t="s">
        <v>203</v>
      </c>
      <c r="C127" s="28" t="s">
        <v>204</v>
      </c>
      <c r="D127" s="29" t="s">
        <v>354</v>
      </c>
      <c r="E127" s="29">
        <v>42369</v>
      </c>
      <c r="F127" s="177">
        <v>42410</v>
      </c>
      <c r="G127" s="28" t="s">
        <v>557</v>
      </c>
      <c r="H127" s="163">
        <v>11.45</v>
      </c>
      <c r="K127" s="159"/>
      <c r="L127" s="162"/>
    </row>
    <row r="128" spans="1:12" s="30" customFormat="1" x14ac:dyDescent="0.25">
      <c r="A128" s="28" t="s">
        <v>244</v>
      </c>
      <c r="B128" s="28" t="s">
        <v>203</v>
      </c>
      <c r="C128" s="28" t="s">
        <v>204</v>
      </c>
      <c r="D128" s="29" t="s">
        <v>354</v>
      </c>
      <c r="E128" s="29">
        <v>42369</v>
      </c>
      <c r="F128" s="177">
        <v>42410</v>
      </c>
      <c r="G128" s="28" t="s">
        <v>558</v>
      </c>
      <c r="H128" s="163">
        <v>16.52</v>
      </c>
      <c r="K128" s="159"/>
      <c r="L128" s="162"/>
    </row>
    <row r="129" spans="1:12" s="30" customFormat="1" x14ac:dyDescent="0.25">
      <c r="A129" s="28" t="s">
        <v>244</v>
      </c>
      <c r="B129" s="28" t="s">
        <v>203</v>
      </c>
      <c r="C129" s="28" t="s">
        <v>204</v>
      </c>
      <c r="D129" s="29" t="s">
        <v>354</v>
      </c>
      <c r="E129" s="29">
        <v>42369</v>
      </c>
      <c r="F129" s="177">
        <v>42410</v>
      </c>
      <c r="G129" s="28" t="s">
        <v>559</v>
      </c>
      <c r="H129" s="163">
        <v>0.4</v>
      </c>
      <c r="K129" s="159"/>
      <c r="L129" s="162"/>
    </row>
    <row r="130" spans="1:12" s="30" customFormat="1" x14ac:dyDescent="0.25">
      <c r="A130" s="28" t="s">
        <v>245</v>
      </c>
      <c r="B130" s="28" t="s">
        <v>203</v>
      </c>
      <c r="C130" s="28" t="s">
        <v>204</v>
      </c>
      <c r="D130" s="29" t="s">
        <v>356</v>
      </c>
      <c r="E130" s="29">
        <v>42369</v>
      </c>
      <c r="F130" s="29">
        <v>42382</v>
      </c>
      <c r="G130" s="28" t="s">
        <v>357</v>
      </c>
      <c r="H130" s="163">
        <v>21.01</v>
      </c>
      <c r="K130" s="159"/>
      <c r="L130" s="162"/>
    </row>
    <row r="131" spans="1:12" s="30" customFormat="1" x14ac:dyDescent="0.25">
      <c r="A131" s="28" t="s">
        <v>245</v>
      </c>
      <c r="B131" s="28" t="s">
        <v>203</v>
      </c>
      <c r="C131" s="28" t="s">
        <v>204</v>
      </c>
      <c r="D131" s="29" t="s">
        <v>356</v>
      </c>
      <c r="E131" s="29">
        <v>42369</v>
      </c>
      <c r="F131" s="177">
        <v>42410</v>
      </c>
      <c r="G131" s="28" t="s">
        <v>560</v>
      </c>
      <c r="H131" s="163">
        <v>6.52</v>
      </c>
      <c r="K131" s="159"/>
      <c r="L131" s="162"/>
    </row>
    <row r="132" spans="1:12" s="30" customFormat="1" x14ac:dyDescent="0.25">
      <c r="A132" s="28" t="s">
        <v>245</v>
      </c>
      <c r="B132" s="28" t="s">
        <v>203</v>
      </c>
      <c r="C132" s="28" t="s">
        <v>204</v>
      </c>
      <c r="D132" s="29" t="s">
        <v>356</v>
      </c>
      <c r="E132" s="29">
        <v>42369</v>
      </c>
      <c r="F132" s="177">
        <v>42410</v>
      </c>
      <c r="G132" s="28" t="s">
        <v>561</v>
      </c>
      <c r="H132" s="163">
        <v>9.08</v>
      </c>
      <c r="K132" s="159"/>
      <c r="L132" s="162"/>
    </row>
    <row r="133" spans="1:12" s="30" customFormat="1" x14ac:dyDescent="0.25">
      <c r="A133" s="28" t="s">
        <v>245</v>
      </c>
      <c r="B133" s="28" t="s">
        <v>203</v>
      </c>
      <c r="C133" s="28" t="s">
        <v>204</v>
      </c>
      <c r="D133" s="29" t="s">
        <v>356</v>
      </c>
      <c r="E133" s="29">
        <v>42369</v>
      </c>
      <c r="F133" s="177">
        <v>42410</v>
      </c>
      <c r="G133" s="28" t="s">
        <v>562</v>
      </c>
      <c r="H133" s="163">
        <v>0.22</v>
      </c>
      <c r="K133" s="159"/>
      <c r="L133" s="162"/>
    </row>
    <row r="134" spans="1:12" s="30" customFormat="1" x14ac:dyDescent="0.25">
      <c r="A134" s="28" t="s">
        <v>246</v>
      </c>
      <c r="B134" s="28" t="s">
        <v>203</v>
      </c>
      <c r="C134" s="28" t="s">
        <v>204</v>
      </c>
      <c r="D134" s="29" t="s">
        <v>358</v>
      </c>
      <c r="E134" s="29">
        <v>42369</v>
      </c>
      <c r="F134" s="29">
        <v>42388</v>
      </c>
      <c r="G134" s="28" t="s">
        <v>359</v>
      </c>
      <c r="H134" s="62">
        <v>142.86000000000001</v>
      </c>
    </row>
    <row r="135" spans="1:12" s="30" customFormat="1" x14ac:dyDescent="0.25">
      <c r="A135" s="28" t="s">
        <v>246</v>
      </c>
      <c r="B135" s="28" t="s">
        <v>203</v>
      </c>
      <c r="C135" s="28" t="s">
        <v>204</v>
      </c>
      <c r="D135" s="29" t="s">
        <v>358</v>
      </c>
      <c r="E135" s="29">
        <v>42369</v>
      </c>
      <c r="F135" s="177">
        <v>42410</v>
      </c>
      <c r="G135" s="28" t="s">
        <v>563</v>
      </c>
      <c r="H135" s="62">
        <v>44.33</v>
      </c>
    </row>
    <row r="136" spans="1:12" s="30" customFormat="1" x14ac:dyDescent="0.25">
      <c r="A136" s="28" t="s">
        <v>246</v>
      </c>
      <c r="B136" s="28" t="s">
        <v>203</v>
      </c>
      <c r="C136" s="28" t="s">
        <v>204</v>
      </c>
      <c r="D136" s="29" t="s">
        <v>358</v>
      </c>
      <c r="E136" s="29">
        <v>42369</v>
      </c>
      <c r="F136" s="177">
        <v>42410</v>
      </c>
      <c r="G136" s="28" t="s">
        <v>564</v>
      </c>
      <c r="H136" s="62">
        <v>61.77</v>
      </c>
    </row>
    <row r="137" spans="1:12" s="30" customFormat="1" x14ac:dyDescent="0.25">
      <c r="A137" s="28" t="s">
        <v>246</v>
      </c>
      <c r="B137" s="28" t="s">
        <v>203</v>
      </c>
      <c r="C137" s="28" t="s">
        <v>204</v>
      </c>
      <c r="D137" s="29" t="s">
        <v>358</v>
      </c>
      <c r="E137" s="29">
        <v>42369</v>
      </c>
      <c r="F137" s="177">
        <v>42410</v>
      </c>
      <c r="G137" s="28" t="s">
        <v>565</v>
      </c>
      <c r="H137" s="62">
        <v>1.5</v>
      </c>
    </row>
    <row r="138" spans="1:12" s="30" customFormat="1" x14ac:dyDescent="0.25">
      <c r="A138" s="28" t="s">
        <v>247</v>
      </c>
      <c r="B138" s="28" t="s">
        <v>203</v>
      </c>
      <c r="C138" s="28" t="s">
        <v>204</v>
      </c>
      <c r="D138" s="29" t="s">
        <v>360</v>
      </c>
      <c r="E138" s="29">
        <v>42369</v>
      </c>
      <c r="F138" s="29">
        <v>42388</v>
      </c>
      <c r="G138" s="28" t="s">
        <v>361</v>
      </c>
      <c r="H138" s="62">
        <v>162.12</v>
      </c>
    </row>
    <row r="139" spans="1:12" s="30" customFormat="1" x14ac:dyDescent="0.25">
      <c r="A139" s="28" t="s">
        <v>247</v>
      </c>
      <c r="B139" s="28" t="s">
        <v>203</v>
      </c>
      <c r="C139" s="28" t="s">
        <v>204</v>
      </c>
      <c r="D139" s="29" t="s">
        <v>360</v>
      </c>
      <c r="E139" s="29">
        <v>42369</v>
      </c>
      <c r="F139" s="177">
        <v>42410</v>
      </c>
      <c r="G139" s="28" t="s">
        <v>566</v>
      </c>
      <c r="H139" s="62">
        <v>48.09</v>
      </c>
    </row>
    <row r="140" spans="1:12" s="30" customFormat="1" x14ac:dyDescent="0.25">
      <c r="A140" s="28" t="s">
        <v>247</v>
      </c>
      <c r="B140" s="28" t="s">
        <v>203</v>
      </c>
      <c r="C140" s="28" t="s">
        <v>204</v>
      </c>
      <c r="D140" s="29" t="s">
        <v>360</v>
      </c>
      <c r="E140" s="29">
        <v>42369</v>
      </c>
      <c r="F140" s="177">
        <v>42410</v>
      </c>
      <c r="G140" s="28" t="s">
        <v>567</v>
      </c>
      <c r="H140" s="62">
        <v>69.37</v>
      </c>
    </row>
    <row r="141" spans="1:12" s="30" customFormat="1" x14ac:dyDescent="0.25">
      <c r="A141" s="28" t="s">
        <v>247</v>
      </c>
      <c r="B141" s="28" t="s">
        <v>203</v>
      </c>
      <c r="C141" s="28" t="s">
        <v>204</v>
      </c>
      <c r="D141" s="29" t="s">
        <v>360</v>
      </c>
      <c r="E141" s="29">
        <v>42369</v>
      </c>
      <c r="F141" s="177">
        <v>42410</v>
      </c>
      <c r="G141" s="28" t="s">
        <v>568</v>
      </c>
      <c r="H141" s="62">
        <v>1.68</v>
      </c>
    </row>
    <row r="142" spans="1:12" s="30" customFormat="1" x14ac:dyDescent="0.25">
      <c r="A142" s="28" t="s">
        <v>248</v>
      </c>
      <c r="B142" s="28" t="s">
        <v>203</v>
      </c>
      <c r="C142" s="28" t="s">
        <v>204</v>
      </c>
      <c r="D142" s="29" t="s">
        <v>362</v>
      </c>
      <c r="E142" s="29">
        <v>42369</v>
      </c>
      <c r="F142" s="29">
        <v>42396</v>
      </c>
      <c r="G142" s="28" t="s">
        <v>363</v>
      </c>
      <c r="H142" s="62">
        <v>252.1</v>
      </c>
      <c r="J142" s="167"/>
    </row>
    <row r="143" spans="1:12" s="30" customFormat="1" x14ac:dyDescent="0.25">
      <c r="A143" s="28" t="s">
        <v>248</v>
      </c>
      <c r="B143" s="28" t="s">
        <v>203</v>
      </c>
      <c r="C143" s="28" t="s">
        <v>204</v>
      </c>
      <c r="D143" s="29" t="s">
        <v>362</v>
      </c>
      <c r="E143" s="29">
        <v>42369</v>
      </c>
      <c r="F143" s="177">
        <v>42410</v>
      </c>
      <c r="G143" s="28" t="s">
        <v>569</v>
      </c>
      <c r="H143" s="62">
        <v>78.23</v>
      </c>
      <c r="J143" s="167"/>
    </row>
    <row r="144" spans="1:12" s="30" customFormat="1" x14ac:dyDescent="0.25">
      <c r="A144" s="28" t="s">
        <v>248</v>
      </c>
      <c r="B144" s="28" t="s">
        <v>203</v>
      </c>
      <c r="C144" s="28" t="s">
        <v>204</v>
      </c>
      <c r="D144" s="29" t="s">
        <v>362</v>
      </c>
      <c r="E144" s="29">
        <v>42369</v>
      </c>
      <c r="F144" s="177">
        <v>42410</v>
      </c>
      <c r="G144" s="28" t="s">
        <v>570</v>
      </c>
      <c r="H144" s="62">
        <v>109.01</v>
      </c>
      <c r="J144" s="167"/>
    </row>
    <row r="145" spans="1:12" s="30" customFormat="1" x14ac:dyDescent="0.25">
      <c r="A145" s="28" t="s">
        <v>248</v>
      </c>
      <c r="B145" s="28" t="s">
        <v>203</v>
      </c>
      <c r="C145" s="28" t="s">
        <v>204</v>
      </c>
      <c r="D145" s="29" t="s">
        <v>362</v>
      </c>
      <c r="E145" s="29">
        <v>42369</v>
      </c>
      <c r="F145" s="177">
        <v>42410</v>
      </c>
      <c r="G145" s="28" t="s">
        <v>571</v>
      </c>
      <c r="H145" s="62">
        <v>2.64</v>
      </c>
      <c r="J145" s="167"/>
    </row>
    <row r="146" spans="1:12" s="30" customFormat="1" x14ac:dyDescent="0.25">
      <c r="A146" s="231" t="s">
        <v>170</v>
      </c>
      <c r="B146" s="232"/>
      <c r="C146" s="232"/>
      <c r="D146" s="232"/>
      <c r="E146" s="232"/>
      <c r="F146" s="232"/>
      <c r="G146" s="233"/>
      <c r="H146" s="148">
        <f>SUM(H6:H145)</f>
        <v>10845.98</v>
      </c>
    </row>
    <row r="147" spans="1:12" s="30" customFormat="1" x14ac:dyDescent="0.25">
      <c r="A147" s="28"/>
      <c r="B147" s="28"/>
      <c r="C147" s="28"/>
      <c r="D147" s="29"/>
      <c r="E147" s="28"/>
      <c r="F147" s="29"/>
      <c r="G147" s="28"/>
      <c r="H147" s="62"/>
    </row>
    <row r="148" spans="1:12" s="30" customFormat="1" x14ac:dyDescent="0.25">
      <c r="A148" s="28"/>
      <c r="B148" s="28"/>
      <c r="C148" s="28"/>
      <c r="D148" s="29"/>
      <c r="E148" s="28"/>
      <c r="F148" s="29"/>
      <c r="G148" s="28"/>
      <c r="H148" s="62"/>
    </row>
    <row r="149" spans="1:12" s="30" customFormat="1" x14ac:dyDescent="0.25">
      <c r="A149" s="28"/>
      <c r="B149" s="28"/>
      <c r="C149" s="28"/>
      <c r="D149" s="29"/>
      <c r="E149" s="28"/>
      <c r="F149" s="29"/>
      <c r="G149" s="28"/>
      <c r="H149" s="62"/>
    </row>
    <row r="150" spans="1:12" s="30" customFormat="1" x14ac:dyDescent="0.25">
      <c r="A150" s="28"/>
      <c r="B150" s="28"/>
      <c r="C150" s="28"/>
      <c r="D150" s="29"/>
      <c r="E150" s="28"/>
      <c r="F150" s="29"/>
      <c r="G150" s="28"/>
      <c r="H150" s="62"/>
    </row>
    <row r="151" spans="1:12" s="30" customFormat="1" x14ac:dyDescent="0.25">
      <c r="A151" s="28"/>
      <c r="B151" s="28"/>
      <c r="C151" s="28"/>
      <c r="D151" s="29"/>
      <c r="E151" s="28"/>
      <c r="F151" s="29"/>
      <c r="G151" s="28"/>
      <c r="H151" s="62"/>
    </row>
    <row r="152" spans="1:12" s="30" customFormat="1" x14ac:dyDescent="0.25">
      <c r="A152" s="28"/>
      <c r="B152" s="28"/>
      <c r="C152" s="28"/>
      <c r="D152" s="29"/>
      <c r="E152" s="28"/>
      <c r="F152" s="29"/>
      <c r="G152" s="28"/>
      <c r="H152" s="62"/>
      <c r="K152" s="19"/>
      <c r="L152" s="19"/>
    </row>
    <row r="153" spans="1:12" s="30" customFormat="1" x14ac:dyDescent="0.25">
      <c r="A153" s="231" t="s">
        <v>154</v>
      </c>
      <c r="B153" s="232"/>
      <c r="C153" s="232"/>
      <c r="D153" s="232"/>
      <c r="E153" s="232"/>
      <c r="F153" s="232"/>
      <c r="G153" s="233"/>
      <c r="H153" s="148">
        <f>SUM(H147:H152)</f>
        <v>0</v>
      </c>
    </row>
    <row r="154" spans="1:12" s="30" customFormat="1" x14ac:dyDescent="0.25">
      <c r="A154" s="28"/>
      <c r="B154" s="28"/>
      <c r="C154" s="28"/>
      <c r="D154" s="29"/>
      <c r="E154" s="28"/>
      <c r="F154" s="29"/>
      <c r="G154" s="28"/>
      <c r="H154" s="62"/>
    </row>
    <row r="155" spans="1:12" s="30" customFormat="1" x14ac:dyDescent="0.25">
      <c r="A155" s="28"/>
      <c r="B155" s="28"/>
      <c r="C155" s="28"/>
      <c r="D155" s="29"/>
      <c r="E155" s="28"/>
      <c r="F155" s="29"/>
      <c r="G155" s="28"/>
      <c r="H155" s="62"/>
    </row>
    <row r="156" spans="1:12" s="30" customFormat="1" x14ac:dyDescent="0.25">
      <c r="A156" s="28"/>
      <c r="B156" s="28"/>
      <c r="C156" s="28"/>
      <c r="D156" s="29"/>
      <c r="E156" s="28"/>
      <c r="F156" s="29"/>
      <c r="G156" s="28"/>
      <c r="H156" s="62"/>
    </row>
    <row r="157" spans="1:12" s="30" customFormat="1" x14ac:dyDescent="0.25">
      <c r="A157" s="28"/>
      <c r="B157" s="28"/>
      <c r="C157" s="28"/>
      <c r="D157" s="29"/>
      <c r="E157" s="28"/>
      <c r="F157" s="29"/>
      <c r="G157" s="28"/>
      <c r="H157" s="62"/>
    </row>
    <row r="158" spans="1:12" x14ac:dyDescent="0.25">
      <c r="A158" s="28"/>
      <c r="B158" s="28"/>
      <c r="C158" s="28"/>
      <c r="D158" s="29"/>
      <c r="E158" s="28"/>
      <c r="F158" s="29"/>
      <c r="G158" s="28"/>
      <c r="H158" s="62"/>
      <c r="K158" s="30"/>
      <c r="L158" s="30"/>
    </row>
    <row r="159" spans="1:12" s="30" customFormat="1" x14ac:dyDescent="0.25">
      <c r="A159" s="28"/>
      <c r="B159" s="28"/>
      <c r="C159" s="28"/>
      <c r="D159" s="29"/>
      <c r="E159" s="29"/>
      <c r="F159" s="29"/>
      <c r="G159" s="28"/>
      <c r="H159" s="62"/>
    </row>
    <row r="160" spans="1:12" s="30" customFormat="1" x14ac:dyDescent="0.25">
      <c r="A160" s="28"/>
      <c r="B160" s="28"/>
      <c r="C160" s="28"/>
      <c r="D160" s="29"/>
      <c r="E160" s="29"/>
      <c r="F160" s="29"/>
      <c r="G160" s="28"/>
      <c r="H160" s="62"/>
    </row>
    <row r="161" spans="1:12" s="30" customFormat="1" x14ac:dyDescent="0.25">
      <c r="A161" s="231" t="s">
        <v>155</v>
      </c>
      <c r="B161" s="232"/>
      <c r="C161" s="232"/>
      <c r="D161" s="232"/>
      <c r="E161" s="232"/>
      <c r="F161" s="232"/>
      <c r="G161" s="233"/>
      <c r="H161" s="71">
        <f>SUM(H154:H160)</f>
        <v>0</v>
      </c>
    </row>
    <row r="162" spans="1:12" s="30" customFormat="1" x14ac:dyDescent="0.25">
      <c r="A162" s="28"/>
      <c r="B162" s="28"/>
      <c r="C162" s="28"/>
      <c r="D162" s="29"/>
      <c r="E162" s="29"/>
      <c r="F162" s="29"/>
      <c r="G162" s="28"/>
      <c r="H162" s="62"/>
    </row>
    <row r="163" spans="1:12" s="30" customFormat="1" x14ac:dyDescent="0.25">
      <c r="A163" s="28"/>
      <c r="B163" s="28"/>
      <c r="C163" s="28"/>
      <c r="D163" s="29"/>
      <c r="E163" s="28"/>
      <c r="F163" s="29"/>
      <c r="G163" s="28"/>
      <c r="H163" s="62"/>
    </row>
    <row r="164" spans="1:12" s="30" customFormat="1" x14ac:dyDescent="0.25">
      <c r="A164" s="28"/>
      <c r="B164" s="28"/>
      <c r="C164" s="28"/>
      <c r="D164" s="29"/>
      <c r="E164" s="28"/>
      <c r="F164" s="29"/>
      <c r="G164" s="28"/>
      <c r="H164" s="62"/>
    </row>
    <row r="165" spans="1:12" s="30" customFormat="1" x14ac:dyDescent="0.25">
      <c r="A165" s="28"/>
      <c r="B165" s="28"/>
      <c r="C165" s="28"/>
      <c r="D165" s="29"/>
      <c r="E165" s="29"/>
      <c r="F165" s="29"/>
      <c r="G165" s="28"/>
      <c r="H165" s="62"/>
    </row>
    <row r="166" spans="1:12" s="30" customFormat="1" x14ac:dyDescent="0.25">
      <c r="A166" s="28"/>
      <c r="B166" s="28"/>
      <c r="C166" s="28"/>
      <c r="D166" s="29"/>
      <c r="E166" s="28"/>
      <c r="F166" s="29"/>
      <c r="G166" s="28"/>
      <c r="H166" s="62"/>
    </row>
    <row r="167" spans="1:12" s="30" customFormat="1" x14ac:dyDescent="0.25">
      <c r="A167" s="231" t="s">
        <v>156</v>
      </c>
      <c r="B167" s="232"/>
      <c r="C167" s="232"/>
      <c r="D167" s="232"/>
      <c r="E167" s="232"/>
      <c r="F167" s="232"/>
      <c r="G167" s="233"/>
      <c r="H167" s="148">
        <f>SUM(H162:H166)</f>
        <v>0</v>
      </c>
    </row>
    <row r="168" spans="1:12" s="30" customFormat="1" x14ac:dyDescent="0.25">
      <c r="A168" s="28"/>
      <c r="B168" s="28"/>
      <c r="C168" s="28"/>
      <c r="D168" s="29"/>
      <c r="E168" s="28"/>
      <c r="F168" s="29"/>
      <c r="G168" s="28"/>
      <c r="H168" s="62"/>
    </row>
    <row r="169" spans="1:12" s="30" customFormat="1" x14ac:dyDescent="0.25">
      <c r="A169" s="28"/>
      <c r="B169" s="28"/>
      <c r="C169" s="28"/>
      <c r="D169" s="29"/>
      <c r="E169" s="28"/>
      <c r="F169" s="29"/>
      <c r="G169" s="28"/>
      <c r="H169" s="62"/>
    </row>
    <row r="170" spans="1:12" s="30" customFormat="1" x14ac:dyDescent="0.25">
      <c r="A170" s="28"/>
      <c r="B170" s="28"/>
      <c r="C170" s="28"/>
      <c r="D170" s="29"/>
      <c r="E170" s="28"/>
      <c r="F170" s="29"/>
      <c r="G170" s="28"/>
      <c r="H170" s="62"/>
      <c r="K170" s="19"/>
      <c r="L170" s="19"/>
    </row>
    <row r="171" spans="1:12" s="30" customFormat="1" x14ac:dyDescent="0.25">
      <c r="A171" s="28"/>
      <c r="B171" s="28"/>
      <c r="C171" s="28"/>
      <c r="D171" s="29"/>
      <c r="E171" s="28"/>
      <c r="F171" s="29"/>
      <c r="G171" s="28"/>
      <c r="H171" s="62"/>
      <c r="K171" s="19"/>
      <c r="L171" s="19"/>
    </row>
    <row r="172" spans="1:12" s="30" customFormat="1" x14ac:dyDescent="0.25">
      <c r="A172" s="28"/>
      <c r="B172" s="28"/>
      <c r="C172" s="28"/>
      <c r="D172" s="29"/>
      <c r="E172" s="28"/>
      <c r="F172" s="29"/>
      <c r="G172" s="28"/>
      <c r="H172" s="62"/>
      <c r="K172" s="19"/>
      <c r="L172" s="19"/>
    </row>
    <row r="173" spans="1:12" s="30" customFormat="1" x14ac:dyDescent="0.25">
      <c r="A173" s="231" t="s">
        <v>157</v>
      </c>
      <c r="B173" s="232"/>
      <c r="C173" s="232"/>
      <c r="D173" s="232"/>
      <c r="E173" s="232"/>
      <c r="F173" s="232"/>
      <c r="G173" s="233"/>
      <c r="H173" s="148">
        <f>SUM(H168:H172)</f>
        <v>0</v>
      </c>
      <c r="K173" s="19"/>
      <c r="L173" s="19"/>
    </row>
    <row r="174" spans="1:12" s="30" customFormat="1" x14ac:dyDescent="0.25">
      <c r="A174" s="28"/>
      <c r="B174" s="28"/>
      <c r="C174" s="28"/>
      <c r="D174" s="29"/>
      <c r="E174" s="28"/>
      <c r="F174" s="29"/>
      <c r="G174" s="28"/>
      <c r="H174" s="62"/>
      <c r="K174" s="19"/>
      <c r="L174" s="19"/>
    </row>
    <row r="175" spans="1:12" s="30" customFormat="1" x14ac:dyDescent="0.25">
      <c r="A175" s="28"/>
      <c r="B175" s="28"/>
      <c r="C175" s="28"/>
      <c r="D175" s="29"/>
      <c r="E175" s="28"/>
      <c r="F175" s="29"/>
      <c r="G175" s="28"/>
      <c r="H175" s="62"/>
      <c r="K175" s="19"/>
      <c r="L175" s="19"/>
    </row>
    <row r="176" spans="1:12" x14ac:dyDescent="0.25">
      <c r="A176" s="28"/>
      <c r="B176" s="28"/>
      <c r="C176" s="28"/>
      <c r="D176" s="29"/>
      <c r="E176" s="28"/>
      <c r="F176" s="29"/>
      <c r="G176" s="28"/>
      <c r="H176" s="62"/>
    </row>
    <row r="177" spans="1:8" x14ac:dyDescent="0.25">
      <c r="A177" s="28"/>
      <c r="B177" s="28"/>
      <c r="C177" s="28"/>
      <c r="D177" s="29"/>
      <c r="E177" s="28"/>
      <c r="F177" s="29"/>
      <c r="G177" s="28"/>
      <c r="H177" s="62"/>
    </row>
    <row r="178" spans="1:8" x14ac:dyDescent="0.25">
      <c r="A178" s="28"/>
      <c r="B178" s="28"/>
      <c r="C178" s="28"/>
      <c r="D178" s="29"/>
      <c r="E178" s="28"/>
      <c r="F178" s="29"/>
      <c r="G178" s="28"/>
      <c r="H178" s="62"/>
    </row>
    <row r="179" spans="1:8" x14ac:dyDescent="0.25">
      <c r="A179" s="28"/>
      <c r="B179" s="28"/>
      <c r="C179" s="28"/>
      <c r="D179" s="29"/>
      <c r="E179" s="29"/>
      <c r="F179" s="29"/>
      <c r="G179" s="28"/>
      <c r="H179" s="62"/>
    </row>
    <row r="180" spans="1:8" x14ac:dyDescent="0.25">
      <c r="A180" s="231" t="s">
        <v>158</v>
      </c>
      <c r="B180" s="232"/>
      <c r="C180" s="232"/>
      <c r="D180" s="232"/>
      <c r="E180" s="232"/>
      <c r="F180" s="232"/>
      <c r="G180" s="233"/>
      <c r="H180" s="71">
        <f>SUM(H174:H179)</f>
        <v>0</v>
      </c>
    </row>
    <row r="181" spans="1:8" x14ac:dyDescent="0.25">
      <c r="A181" s="224" t="s">
        <v>172</v>
      </c>
      <c r="B181" s="224"/>
      <c r="C181" s="225"/>
      <c r="D181" s="17"/>
      <c r="E181" s="17"/>
      <c r="F181" s="17"/>
      <c r="G181" s="17"/>
      <c r="H181" s="71">
        <f>SUM(H146,H153,H161,H167,H173,H180)</f>
        <v>10845.98</v>
      </c>
    </row>
  </sheetData>
  <sheetProtection formatCells="0" formatColumns="0" formatRows="0" insertColumns="0" insertRows="0" deleteColumns="0" deleteRows="0" selectLockedCells="1"/>
  <mergeCells count="11">
    <mergeCell ref="A180:G180"/>
    <mergeCell ref="A181:C181"/>
    <mergeCell ref="B3:G3"/>
    <mergeCell ref="H3:H5"/>
    <mergeCell ref="A4:A5"/>
    <mergeCell ref="B4:G4"/>
    <mergeCell ref="A146:G146"/>
    <mergeCell ref="A153:G153"/>
    <mergeCell ref="A161:G161"/>
    <mergeCell ref="A167:G167"/>
    <mergeCell ref="A173:G173"/>
  </mergeCells>
  <dataValidations xWindow="611" yWindow="610"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154:F160 F174:F179 F147:F152 F162:F166 F168:F172 F6:F145">
      <formula1>E6</formula1>
    </dataValidation>
  </dataValidations>
  <pageMargins left="0.7" right="0.7" top="0.75" bottom="0.75" header="0.3" footer="0.3"/>
  <pageSetup paperSize="9" scale="78"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5"/>
  <sheetViews>
    <sheetView topLeftCell="A10" workbookViewId="0">
      <selection activeCell="F8" sqref="F8:F10"/>
    </sheetView>
  </sheetViews>
  <sheetFormatPr defaultColWidth="9.140625" defaultRowHeight="15.75" x14ac:dyDescent="0.25"/>
  <cols>
    <col min="1" max="1" width="6.42578125" style="19" customWidth="1"/>
    <col min="2" max="2" width="30" style="19" customWidth="1"/>
    <col min="3" max="3" width="16.28515625" style="19" customWidth="1"/>
    <col min="4" max="4" width="16.7109375" style="15" customWidth="1"/>
    <col min="5" max="6" width="15.7109375" style="15" customWidth="1"/>
    <col min="7" max="7" width="52.7109375" style="19" customWidth="1"/>
    <col min="8" max="11" width="9.140625" style="19"/>
    <col min="12" max="12" width="54.28515625" style="19" customWidth="1"/>
    <col min="13" max="16384" width="9.140625" style="19"/>
  </cols>
  <sheetData>
    <row r="1" spans="1:12" x14ac:dyDescent="0.25">
      <c r="A1" s="3" t="s">
        <v>173</v>
      </c>
      <c r="B1" s="3"/>
    </row>
    <row r="3" spans="1:12" x14ac:dyDescent="0.25">
      <c r="A3" s="17"/>
      <c r="B3" s="238" t="s">
        <v>12</v>
      </c>
      <c r="C3" s="239"/>
      <c r="D3" s="239"/>
      <c r="E3" s="239"/>
      <c r="F3" s="239"/>
      <c r="G3" s="240"/>
      <c r="H3" s="241" t="s">
        <v>19</v>
      </c>
    </row>
    <row r="4" spans="1:12" ht="15.75" customHeight="1" x14ac:dyDescent="0.25">
      <c r="A4" s="219" t="s">
        <v>2</v>
      </c>
      <c r="B4" s="244" t="s">
        <v>83</v>
      </c>
      <c r="C4" s="245"/>
      <c r="D4" s="245"/>
      <c r="E4" s="245"/>
      <c r="F4" s="245"/>
      <c r="G4" s="246"/>
      <c r="H4" s="242"/>
    </row>
    <row r="5" spans="1:12" ht="31.5" x14ac:dyDescent="0.25">
      <c r="A5" s="220"/>
      <c r="B5" s="5" t="s">
        <v>53</v>
      </c>
      <c r="C5" s="5" t="s">
        <v>54</v>
      </c>
      <c r="D5" s="5" t="s">
        <v>55</v>
      </c>
      <c r="E5" s="5" t="s">
        <v>56</v>
      </c>
      <c r="F5" s="5" t="s">
        <v>65</v>
      </c>
      <c r="G5" s="5" t="s">
        <v>57</v>
      </c>
      <c r="H5" s="243"/>
      <c r="K5" s="159"/>
      <c r="L5" s="162"/>
    </row>
    <row r="6" spans="1:12" s="30" customFormat="1" x14ac:dyDescent="0.25">
      <c r="A6" s="28" t="s">
        <v>41</v>
      </c>
      <c r="B6" s="28" t="s">
        <v>364</v>
      </c>
      <c r="C6" s="28" t="s">
        <v>288</v>
      </c>
      <c r="D6" s="164">
        <v>5</v>
      </c>
      <c r="E6" s="29">
        <v>42254</v>
      </c>
      <c r="F6" s="29">
        <v>42296</v>
      </c>
      <c r="G6" s="28" t="s">
        <v>365</v>
      </c>
      <c r="H6" s="62">
        <v>1440</v>
      </c>
      <c r="K6" s="159"/>
      <c r="L6" s="162"/>
    </row>
    <row r="7" spans="1:12" s="30" customFormat="1" x14ac:dyDescent="0.25">
      <c r="A7" s="28" t="s">
        <v>8</v>
      </c>
      <c r="B7" s="28" t="s">
        <v>203</v>
      </c>
      <c r="C7" s="28" t="s">
        <v>204</v>
      </c>
      <c r="D7" s="29" t="s">
        <v>397</v>
      </c>
      <c r="E7" s="29">
        <v>42307</v>
      </c>
      <c r="F7" s="29">
        <v>42313</v>
      </c>
      <c r="G7" s="28" t="s">
        <v>572</v>
      </c>
      <c r="H7" s="163">
        <v>138.33000000000001</v>
      </c>
      <c r="K7" s="159"/>
      <c r="L7" s="162"/>
    </row>
    <row r="8" spans="1:12" s="30" customFormat="1" x14ac:dyDescent="0.25">
      <c r="A8" s="28" t="s">
        <v>8</v>
      </c>
      <c r="B8" s="28" t="s">
        <v>203</v>
      </c>
      <c r="C8" s="28" t="s">
        <v>204</v>
      </c>
      <c r="D8" s="29" t="s">
        <v>397</v>
      </c>
      <c r="E8" s="29">
        <v>42307</v>
      </c>
      <c r="F8" s="177">
        <v>42380</v>
      </c>
      <c r="G8" s="28" t="s">
        <v>573</v>
      </c>
      <c r="H8" s="163">
        <v>41.04</v>
      </c>
      <c r="K8" s="159"/>
      <c r="L8" s="162"/>
    </row>
    <row r="9" spans="1:12" s="30" customFormat="1" x14ac:dyDescent="0.25">
      <c r="A9" s="28" t="s">
        <v>8</v>
      </c>
      <c r="B9" s="28" t="s">
        <v>203</v>
      </c>
      <c r="C9" s="28" t="s">
        <v>204</v>
      </c>
      <c r="D9" s="29" t="s">
        <v>397</v>
      </c>
      <c r="E9" s="29">
        <v>42307</v>
      </c>
      <c r="F9" s="177">
        <v>42380</v>
      </c>
      <c r="G9" s="28" t="s">
        <v>574</v>
      </c>
      <c r="H9" s="163">
        <v>59.19</v>
      </c>
      <c r="K9" s="159"/>
      <c r="L9" s="162"/>
    </row>
    <row r="10" spans="1:12" s="30" customFormat="1" x14ac:dyDescent="0.25">
      <c r="A10" s="28" t="s">
        <v>8</v>
      </c>
      <c r="B10" s="28" t="s">
        <v>203</v>
      </c>
      <c r="C10" s="28" t="s">
        <v>204</v>
      </c>
      <c r="D10" s="29" t="s">
        <v>397</v>
      </c>
      <c r="E10" s="29">
        <v>42307</v>
      </c>
      <c r="F10" s="177">
        <v>42380</v>
      </c>
      <c r="G10" s="28" t="s">
        <v>575</v>
      </c>
      <c r="H10" s="163">
        <v>1.43</v>
      </c>
      <c r="K10" s="159"/>
      <c r="L10" s="162"/>
    </row>
    <row r="11" spans="1:12" s="30" customFormat="1" x14ac:dyDescent="0.25">
      <c r="A11" s="28" t="s">
        <v>10</v>
      </c>
      <c r="B11" s="28" t="s">
        <v>203</v>
      </c>
      <c r="C11" s="28" t="s">
        <v>204</v>
      </c>
      <c r="D11" s="29" t="s">
        <v>366</v>
      </c>
      <c r="E11" s="29">
        <v>42235</v>
      </c>
      <c r="F11" s="29">
        <v>42235</v>
      </c>
      <c r="G11" s="28" t="s">
        <v>576</v>
      </c>
      <c r="H11" s="163">
        <v>740</v>
      </c>
      <c r="K11" s="159"/>
      <c r="L11" s="162"/>
    </row>
    <row r="12" spans="1:12" s="30" customFormat="1" x14ac:dyDescent="0.25">
      <c r="A12" s="28" t="s">
        <v>10</v>
      </c>
      <c r="B12" s="28" t="s">
        <v>203</v>
      </c>
      <c r="C12" s="28" t="s">
        <v>204</v>
      </c>
      <c r="D12" s="29" t="s">
        <v>366</v>
      </c>
      <c r="E12" s="29">
        <v>42235</v>
      </c>
      <c r="F12" s="177">
        <v>42257</v>
      </c>
      <c r="G12" s="28" t="s">
        <v>577</v>
      </c>
      <c r="H12" s="163">
        <v>219.54</v>
      </c>
      <c r="K12" s="159"/>
      <c r="L12" s="162"/>
    </row>
    <row r="13" spans="1:12" s="30" customFormat="1" x14ac:dyDescent="0.25">
      <c r="A13" s="28" t="s">
        <v>10</v>
      </c>
      <c r="B13" s="28" t="s">
        <v>203</v>
      </c>
      <c r="C13" s="28" t="s">
        <v>204</v>
      </c>
      <c r="D13" s="29" t="s">
        <v>366</v>
      </c>
      <c r="E13" s="29">
        <v>42235</v>
      </c>
      <c r="F13" s="177">
        <v>42257</v>
      </c>
      <c r="G13" s="28" t="s">
        <v>578</v>
      </c>
      <c r="H13" s="163">
        <v>316.64999999999998</v>
      </c>
      <c r="K13" s="159"/>
      <c r="L13" s="162"/>
    </row>
    <row r="14" spans="1:12" s="30" customFormat="1" x14ac:dyDescent="0.25">
      <c r="A14" s="28" t="s">
        <v>10</v>
      </c>
      <c r="B14" s="28" t="s">
        <v>203</v>
      </c>
      <c r="C14" s="28" t="s">
        <v>204</v>
      </c>
      <c r="D14" s="29" t="s">
        <v>366</v>
      </c>
      <c r="E14" s="29">
        <v>42235</v>
      </c>
      <c r="F14" s="177">
        <v>42257</v>
      </c>
      <c r="G14" s="28" t="s">
        <v>579</v>
      </c>
      <c r="H14" s="163">
        <v>7.68</v>
      </c>
      <c r="K14" s="159"/>
      <c r="L14" s="162"/>
    </row>
    <row r="15" spans="1:12" s="30" customFormat="1" x14ac:dyDescent="0.25">
      <c r="A15" s="28" t="s">
        <v>212</v>
      </c>
      <c r="B15" s="28" t="s">
        <v>203</v>
      </c>
      <c r="C15" s="28" t="s">
        <v>204</v>
      </c>
      <c r="D15" s="29" t="s">
        <v>367</v>
      </c>
      <c r="E15" s="29">
        <v>42327</v>
      </c>
      <c r="F15" s="29">
        <v>42327</v>
      </c>
      <c r="G15" s="28" t="s">
        <v>580</v>
      </c>
      <c r="H15" s="163">
        <v>410</v>
      </c>
      <c r="K15" s="159"/>
      <c r="L15" s="162"/>
    </row>
    <row r="16" spans="1:12" s="30" customFormat="1" x14ac:dyDescent="0.25">
      <c r="A16" s="28" t="s">
        <v>212</v>
      </c>
      <c r="B16" s="28" t="s">
        <v>203</v>
      </c>
      <c r="C16" s="28" t="s">
        <v>204</v>
      </c>
      <c r="D16" s="29" t="s">
        <v>367</v>
      </c>
      <c r="E16" s="29">
        <v>42327</v>
      </c>
      <c r="F16" s="177">
        <v>42380</v>
      </c>
      <c r="G16" s="28" t="s">
        <v>581</v>
      </c>
      <c r="H16" s="163">
        <v>121.64</v>
      </c>
      <c r="K16" s="159"/>
      <c r="L16" s="162"/>
    </row>
    <row r="17" spans="1:12" s="30" customFormat="1" x14ac:dyDescent="0.25">
      <c r="A17" s="28" t="s">
        <v>212</v>
      </c>
      <c r="B17" s="28" t="s">
        <v>203</v>
      </c>
      <c r="C17" s="28" t="s">
        <v>204</v>
      </c>
      <c r="D17" s="29" t="s">
        <v>367</v>
      </c>
      <c r="E17" s="29">
        <v>42327</v>
      </c>
      <c r="F17" s="177">
        <v>42380</v>
      </c>
      <c r="G17" s="28" t="s">
        <v>582</v>
      </c>
      <c r="H17" s="163">
        <v>175.44</v>
      </c>
      <c r="K17" s="159"/>
      <c r="L17" s="162"/>
    </row>
    <row r="18" spans="1:12" s="30" customFormat="1" x14ac:dyDescent="0.25">
      <c r="A18" s="28" t="s">
        <v>212</v>
      </c>
      <c r="B18" s="28" t="s">
        <v>203</v>
      </c>
      <c r="C18" s="28" t="s">
        <v>204</v>
      </c>
      <c r="D18" s="29" t="s">
        <v>367</v>
      </c>
      <c r="E18" s="29">
        <v>42327</v>
      </c>
      <c r="F18" s="177">
        <v>42380</v>
      </c>
      <c r="G18" s="28" t="s">
        <v>583</v>
      </c>
      <c r="H18" s="163">
        <v>4.25</v>
      </c>
      <c r="K18" s="159"/>
      <c r="L18" s="162"/>
    </row>
    <row r="19" spans="1:12" s="30" customFormat="1" x14ac:dyDescent="0.25">
      <c r="A19" s="28" t="s">
        <v>86</v>
      </c>
      <c r="B19" s="28" t="s">
        <v>369</v>
      </c>
      <c r="C19" s="28" t="s">
        <v>288</v>
      </c>
      <c r="D19" s="164">
        <v>151108</v>
      </c>
      <c r="E19" s="29">
        <v>42331</v>
      </c>
      <c r="F19" s="29">
        <v>42335</v>
      </c>
      <c r="G19" s="28" t="s">
        <v>368</v>
      </c>
      <c r="H19" s="62">
        <v>78.41</v>
      </c>
      <c r="K19" s="159"/>
      <c r="L19" s="162"/>
    </row>
    <row r="20" spans="1:12" s="30" customFormat="1" x14ac:dyDescent="0.25">
      <c r="A20" s="231" t="s">
        <v>170</v>
      </c>
      <c r="B20" s="232"/>
      <c r="C20" s="232"/>
      <c r="D20" s="232"/>
      <c r="E20" s="232"/>
      <c r="F20" s="232"/>
      <c r="G20" s="233"/>
      <c r="H20" s="148">
        <f>SUM(H6:H19)</f>
        <v>3753.5999999999995</v>
      </c>
    </row>
    <row r="21" spans="1:12" s="30" customFormat="1" x14ac:dyDescent="0.25">
      <c r="A21" s="28"/>
      <c r="B21" s="28"/>
      <c r="C21" s="28"/>
      <c r="D21" s="29"/>
      <c r="E21" s="28"/>
      <c r="F21" s="29"/>
      <c r="G21" s="28"/>
      <c r="H21" s="62"/>
    </row>
    <row r="22" spans="1:12" s="30" customFormat="1" x14ac:dyDescent="0.25">
      <c r="A22" s="28"/>
      <c r="B22" s="28"/>
      <c r="C22" s="28"/>
      <c r="D22" s="29"/>
      <c r="E22" s="28"/>
      <c r="F22" s="29"/>
      <c r="G22" s="28"/>
      <c r="H22" s="62"/>
    </row>
    <row r="23" spans="1:12" s="30" customFormat="1" x14ac:dyDescent="0.25">
      <c r="A23" s="28"/>
      <c r="B23" s="28"/>
      <c r="C23" s="28"/>
      <c r="D23" s="29"/>
      <c r="E23" s="28"/>
      <c r="F23" s="29"/>
      <c r="G23" s="28"/>
      <c r="H23" s="62"/>
    </row>
    <row r="24" spans="1:12" s="30" customFormat="1" x14ac:dyDescent="0.25">
      <c r="A24" s="28"/>
      <c r="B24" s="28"/>
      <c r="C24" s="28"/>
      <c r="D24" s="29"/>
      <c r="E24" s="28"/>
      <c r="F24" s="29"/>
      <c r="G24" s="28"/>
      <c r="H24" s="62"/>
    </row>
    <row r="25" spans="1:12" s="30" customFormat="1" x14ac:dyDescent="0.25">
      <c r="A25" s="28"/>
      <c r="B25" s="28"/>
      <c r="C25" s="28"/>
      <c r="D25" s="29"/>
      <c r="E25" s="28"/>
      <c r="F25" s="29"/>
      <c r="G25" s="28"/>
      <c r="H25" s="62"/>
      <c r="K25" s="19"/>
      <c r="L25" s="19"/>
    </row>
    <row r="26" spans="1:12" s="30" customFormat="1" x14ac:dyDescent="0.25">
      <c r="A26" s="28"/>
      <c r="B26" s="28"/>
      <c r="C26" s="28"/>
      <c r="D26" s="29"/>
      <c r="E26" s="28"/>
      <c r="F26" s="29"/>
      <c r="G26" s="28"/>
      <c r="H26" s="62"/>
    </row>
    <row r="27" spans="1:12" s="30" customFormat="1" x14ac:dyDescent="0.25">
      <c r="A27" s="231" t="s">
        <v>154</v>
      </c>
      <c r="B27" s="232"/>
      <c r="C27" s="232"/>
      <c r="D27" s="232"/>
      <c r="E27" s="232"/>
      <c r="F27" s="232"/>
      <c r="G27" s="233"/>
      <c r="H27" s="148">
        <f>SUM(H21:H26)</f>
        <v>0</v>
      </c>
    </row>
    <row r="28" spans="1:12" s="30" customFormat="1" x14ac:dyDescent="0.25">
      <c r="A28" s="28"/>
      <c r="B28" s="28"/>
      <c r="C28" s="28"/>
      <c r="D28" s="29"/>
      <c r="E28" s="28"/>
      <c r="F28" s="29"/>
      <c r="G28" s="28"/>
      <c r="H28" s="62"/>
    </row>
    <row r="29" spans="1:12" s="30" customFormat="1" x14ac:dyDescent="0.25">
      <c r="A29" s="28"/>
      <c r="B29" s="28"/>
      <c r="C29" s="28"/>
      <c r="D29" s="29"/>
      <c r="E29" s="28"/>
      <c r="F29" s="29"/>
      <c r="G29" s="28"/>
      <c r="H29" s="62"/>
    </row>
    <row r="30" spans="1:12" s="30" customFormat="1" x14ac:dyDescent="0.25">
      <c r="A30" s="28"/>
      <c r="B30" s="28"/>
      <c r="C30" s="28"/>
      <c r="D30" s="29"/>
      <c r="E30" s="28"/>
      <c r="F30" s="29"/>
      <c r="G30" s="28"/>
      <c r="H30" s="62"/>
    </row>
    <row r="31" spans="1:12" x14ac:dyDescent="0.25">
      <c r="A31" s="28"/>
      <c r="B31" s="28"/>
      <c r="C31" s="28"/>
      <c r="D31" s="29"/>
      <c r="E31" s="28"/>
      <c r="F31" s="29"/>
      <c r="G31" s="28"/>
      <c r="H31" s="62"/>
      <c r="K31" s="30"/>
      <c r="L31" s="30"/>
    </row>
    <row r="32" spans="1:12" s="30" customFormat="1" x14ac:dyDescent="0.25">
      <c r="A32" s="28"/>
      <c r="B32" s="28"/>
      <c r="C32" s="28"/>
      <c r="D32" s="29"/>
      <c r="E32" s="28"/>
      <c r="F32" s="29"/>
      <c r="G32" s="28"/>
      <c r="H32" s="62"/>
    </row>
    <row r="33" spans="1:12" s="30" customFormat="1" x14ac:dyDescent="0.25">
      <c r="A33" s="28"/>
      <c r="B33" s="28"/>
      <c r="C33" s="28"/>
      <c r="D33" s="29"/>
      <c r="E33" s="29"/>
      <c r="F33" s="29"/>
      <c r="G33" s="28"/>
      <c r="H33" s="62"/>
    </row>
    <row r="34" spans="1:12" s="30" customFormat="1" x14ac:dyDescent="0.25">
      <c r="A34" s="28"/>
      <c r="B34" s="28"/>
      <c r="C34" s="28"/>
      <c r="D34" s="29"/>
      <c r="E34" s="29"/>
      <c r="F34" s="29"/>
      <c r="G34" s="28"/>
      <c r="H34" s="62"/>
    </row>
    <row r="35" spans="1:12" s="30" customFormat="1" x14ac:dyDescent="0.25">
      <c r="A35" s="231" t="s">
        <v>155</v>
      </c>
      <c r="B35" s="232"/>
      <c r="C35" s="232"/>
      <c r="D35" s="232"/>
      <c r="E35" s="232"/>
      <c r="F35" s="232"/>
      <c r="G35" s="233"/>
      <c r="H35" s="71">
        <f>SUM(H28:H34)</f>
        <v>0</v>
      </c>
    </row>
    <row r="36" spans="1:12" s="30" customFormat="1" x14ac:dyDescent="0.25">
      <c r="A36" s="28"/>
      <c r="B36" s="28"/>
      <c r="C36" s="28"/>
      <c r="D36" s="29"/>
      <c r="E36" s="29"/>
      <c r="F36" s="29"/>
      <c r="G36" s="28"/>
      <c r="H36" s="62"/>
    </row>
    <row r="37" spans="1:12" s="30" customFormat="1" x14ac:dyDescent="0.25">
      <c r="A37" s="28"/>
      <c r="B37" s="28"/>
      <c r="C37" s="28"/>
      <c r="D37" s="29"/>
      <c r="E37" s="28"/>
      <c r="F37" s="29"/>
      <c r="G37" s="28"/>
      <c r="H37" s="62"/>
    </row>
    <row r="38" spans="1:12" s="30" customFormat="1" x14ac:dyDescent="0.25">
      <c r="A38" s="28"/>
      <c r="B38" s="28"/>
      <c r="C38" s="28"/>
      <c r="D38" s="29"/>
      <c r="E38" s="28"/>
      <c r="F38" s="29"/>
      <c r="G38" s="28"/>
      <c r="H38" s="62"/>
    </row>
    <row r="39" spans="1:12" s="30" customFormat="1" x14ac:dyDescent="0.25">
      <c r="A39" s="28"/>
      <c r="B39" s="28"/>
      <c r="C39" s="28"/>
      <c r="D39" s="29"/>
      <c r="E39" s="29"/>
      <c r="F39" s="29"/>
      <c r="G39" s="28"/>
      <c r="H39" s="62"/>
    </row>
    <row r="40" spans="1:12" s="30" customFormat="1" x14ac:dyDescent="0.25">
      <c r="A40" s="28"/>
      <c r="B40" s="28"/>
      <c r="C40" s="28"/>
      <c r="D40" s="29"/>
      <c r="E40" s="28"/>
      <c r="F40" s="29"/>
      <c r="G40" s="28"/>
      <c r="H40" s="62"/>
    </row>
    <row r="41" spans="1:12" s="30" customFormat="1" x14ac:dyDescent="0.25">
      <c r="A41" s="231" t="s">
        <v>156</v>
      </c>
      <c r="B41" s="232"/>
      <c r="C41" s="232"/>
      <c r="D41" s="232"/>
      <c r="E41" s="232"/>
      <c r="F41" s="232"/>
      <c r="G41" s="233"/>
      <c r="H41" s="148">
        <f>SUM(H36:H40)</f>
        <v>0</v>
      </c>
    </row>
    <row r="42" spans="1:12" s="30" customFormat="1" x14ac:dyDescent="0.25">
      <c r="A42" s="28"/>
      <c r="B42" s="28"/>
      <c r="C42" s="28"/>
      <c r="D42" s="29"/>
      <c r="E42" s="28"/>
      <c r="F42" s="29"/>
      <c r="G42" s="28"/>
      <c r="H42" s="62"/>
    </row>
    <row r="43" spans="1:12" s="30" customFormat="1" x14ac:dyDescent="0.25">
      <c r="A43" s="28"/>
      <c r="B43" s="28"/>
      <c r="C43" s="28"/>
      <c r="D43" s="29"/>
      <c r="E43" s="28"/>
      <c r="F43" s="29"/>
      <c r="G43" s="28"/>
      <c r="H43" s="62"/>
      <c r="K43" s="19"/>
      <c r="L43" s="19"/>
    </row>
    <row r="44" spans="1:12" s="30" customFormat="1" x14ac:dyDescent="0.25">
      <c r="A44" s="28"/>
      <c r="B44" s="28"/>
      <c r="C44" s="28"/>
      <c r="D44" s="29"/>
      <c r="E44" s="28"/>
      <c r="F44" s="29"/>
      <c r="G44" s="28"/>
      <c r="H44" s="62"/>
      <c r="K44" s="19"/>
      <c r="L44" s="19"/>
    </row>
    <row r="45" spans="1:12" s="30" customFormat="1" x14ac:dyDescent="0.25">
      <c r="A45" s="28"/>
      <c r="B45" s="28"/>
      <c r="C45" s="28"/>
      <c r="D45" s="29"/>
      <c r="E45" s="28"/>
      <c r="F45" s="29"/>
      <c r="G45" s="28"/>
      <c r="H45" s="62"/>
      <c r="K45" s="19"/>
      <c r="L45" s="19"/>
    </row>
    <row r="46" spans="1:12" s="30" customFormat="1" x14ac:dyDescent="0.25">
      <c r="A46" s="28"/>
      <c r="B46" s="28"/>
      <c r="C46" s="28"/>
      <c r="D46" s="29"/>
      <c r="E46" s="28"/>
      <c r="F46" s="29"/>
      <c r="G46" s="28"/>
      <c r="H46" s="62"/>
      <c r="K46" s="19"/>
      <c r="L46" s="19"/>
    </row>
    <row r="47" spans="1:12" s="30" customFormat="1" x14ac:dyDescent="0.25">
      <c r="A47" s="231" t="s">
        <v>157</v>
      </c>
      <c r="B47" s="232"/>
      <c r="C47" s="232"/>
      <c r="D47" s="232"/>
      <c r="E47" s="232"/>
      <c r="F47" s="232"/>
      <c r="G47" s="233"/>
      <c r="H47" s="148">
        <f>SUM(H42:H46)</f>
        <v>0</v>
      </c>
      <c r="K47" s="19"/>
      <c r="L47" s="19"/>
    </row>
    <row r="48" spans="1:12" s="30" customFormat="1" x14ac:dyDescent="0.25">
      <c r="A48" s="28"/>
      <c r="B48" s="28"/>
      <c r="C48" s="28"/>
      <c r="D48" s="29"/>
      <c r="E48" s="28"/>
      <c r="F48" s="29"/>
      <c r="G48" s="28"/>
      <c r="H48" s="62"/>
      <c r="K48" s="19"/>
      <c r="L48" s="19"/>
    </row>
    <row r="49" spans="1:8" x14ac:dyDescent="0.25">
      <c r="A49" s="28"/>
      <c r="B49" s="28"/>
      <c r="C49" s="28"/>
      <c r="D49" s="29"/>
      <c r="E49" s="28"/>
      <c r="F49" s="29"/>
      <c r="G49" s="28"/>
      <c r="H49" s="62"/>
    </row>
    <row r="50" spans="1:8" x14ac:dyDescent="0.25">
      <c r="A50" s="28"/>
      <c r="B50" s="28"/>
      <c r="C50" s="28"/>
      <c r="D50" s="29"/>
      <c r="E50" s="28"/>
      <c r="F50" s="29"/>
      <c r="G50" s="28"/>
      <c r="H50" s="62"/>
    </row>
    <row r="51" spans="1:8" x14ac:dyDescent="0.25">
      <c r="A51" s="28"/>
      <c r="B51" s="28"/>
      <c r="C51" s="28"/>
      <c r="D51" s="29"/>
      <c r="E51" s="28"/>
      <c r="F51" s="29"/>
      <c r="G51" s="28"/>
      <c r="H51" s="62"/>
    </row>
    <row r="52" spans="1:8" x14ac:dyDescent="0.25">
      <c r="A52" s="28"/>
      <c r="B52" s="28"/>
      <c r="C52" s="28"/>
      <c r="D52" s="29"/>
      <c r="E52" s="28"/>
      <c r="F52" s="29"/>
      <c r="G52" s="28"/>
      <c r="H52" s="62"/>
    </row>
    <row r="53" spans="1:8" x14ac:dyDescent="0.25">
      <c r="A53" s="28"/>
      <c r="B53" s="28"/>
      <c r="C53" s="28"/>
      <c r="D53" s="29"/>
      <c r="E53" s="29"/>
      <c r="F53" s="29"/>
      <c r="G53" s="28"/>
      <c r="H53" s="62"/>
    </row>
    <row r="54" spans="1:8" x14ac:dyDescent="0.25">
      <c r="A54" s="231" t="s">
        <v>158</v>
      </c>
      <c r="B54" s="232"/>
      <c r="C54" s="232"/>
      <c r="D54" s="232"/>
      <c r="E54" s="232"/>
      <c r="F54" s="232"/>
      <c r="G54" s="233"/>
      <c r="H54" s="71">
        <f>SUM(H48:H53)</f>
        <v>0</v>
      </c>
    </row>
    <row r="55" spans="1:8" x14ac:dyDescent="0.25">
      <c r="A55" s="235" t="s">
        <v>174</v>
      </c>
      <c r="B55" s="236"/>
      <c r="C55" s="237"/>
      <c r="D55" s="17"/>
      <c r="E55" s="17"/>
      <c r="F55" s="17"/>
      <c r="G55" s="17"/>
      <c r="H55" s="71">
        <f>SUM(H20,H27,H35,H41,H47,H54)</f>
        <v>3753.5999999999995</v>
      </c>
    </row>
  </sheetData>
  <sheetProtection formatCells="0" formatColumns="0" formatRows="0" insertColumns="0" insertRows="0" deleteColumns="0" deleteRows="0" selectLockedCells="1"/>
  <mergeCells count="11">
    <mergeCell ref="A54:G54"/>
    <mergeCell ref="A55:C55"/>
    <mergeCell ref="B3:G3"/>
    <mergeCell ref="H3:H5"/>
    <mergeCell ref="A4:A5"/>
    <mergeCell ref="B4:G4"/>
    <mergeCell ref="A20:G20"/>
    <mergeCell ref="A27:G27"/>
    <mergeCell ref="A35:G35"/>
    <mergeCell ref="A41:G41"/>
    <mergeCell ref="A47:G47"/>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8:F34 F48:F53 F21:F26 F36:F40 F42:F46 F6:F19">
      <formula1>E6</formula1>
    </dataValidation>
  </dataValidations>
  <pageMargins left="0.7" right="0.7" top="0.75" bottom="0.75" header="0.3" footer="0.3"/>
  <pageSetup paperSize="9" scale="8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L54"/>
  <sheetViews>
    <sheetView zoomScaleNormal="100" workbookViewId="0">
      <selection activeCell="F17" sqref="F17"/>
    </sheetView>
  </sheetViews>
  <sheetFormatPr defaultColWidth="9.140625" defaultRowHeight="15.75" x14ac:dyDescent="0.25"/>
  <cols>
    <col min="1" max="1" width="6.140625" style="19" customWidth="1"/>
    <col min="2" max="2" width="18.28515625" style="19" customWidth="1"/>
    <col min="3" max="3" width="15.85546875" style="19" customWidth="1"/>
    <col min="4" max="4" width="16.7109375" style="15" customWidth="1"/>
    <col min="5" max="6" width="15.7109375" style="15" customWidth="1"/>
    <col min="7" max="7" width="61.28515625" style="19" customWidth="1"/>
    <col min="8" max="11" width="9.140625" style="19"/>
    <col min="12" max="12" width="43.85546875" style="19" customWidth="1"/>
    <col min="13" max="16384" width="9.140625" style="19"/>
  </cols>
  <sheetData>
    <row r="1" spans="1:12" x14ac:dyDescent="0.25">
      <c r="A1" s="3" t="s">
        <v>175</v>
      </c>
      <c r="B1" s="3"/>
    </row>
    <row r="3" spans="1:12" x14ac:dyDescent="0.25">
      <c r="A3" s="17"/>
      <c r="B3" s="238" t="s">
        <v>12</v>
      </c>
      <c r="C3" s="239"/>
      <c r="D3" s="239"/>
      <c r="E3" s="239"/>
      <c r="F3" s="239"/>
      <c r="G3" s="240"/>
      <c r="H3" s="241" t="s">
        <v>19</v>
      </c>
    </row>
    <row r="4" spans="1:12" ht="15.75" customHeight="1" x14ac:dyDescent="0.25">
      <c r="A4" s="219" t="s">
        <v>2</v>
      </c>
      <c r="B4" s="244" t="s">
        <v>83</v>
      </c>
      <c r="C4" s="245"/>
      <c r="D4" s="245"/>
      <c r="E4" s="245"/>
      <c r="F4" s="245"/>
      <c r="G4" s="246"/>
      <c r="H4" s="242"/>
    </row>
    <row r="5" spans="1:12" ht="31.5" x14ac:dyDescent="0.25">
      <c r="A5" s="220"/>
      <c r="B5" s="5" t="s">
        <v>53</v>
      </c>
      <c r="C5" s="5" t="s">
        <v>54</v>
      </c>
      <c r="D5" s="5" t="s">
        <v>55</v>
      </c>
      <c r="E5" s="5" t="s">
        <v>56</v>
      </c>
      <c r="F5" s="5" t="s">
        <v>65</v>
      </c>
      <c r="G5" s="5" t="s">
        <v>57</v>
      </c>
      <c r="H5" s="243"/>
    </row>
    <row r="6" spans="1:12" s="30" customFormat="1" x14ac:dyDescent="0.25">
      <c r="A6" s="28" t="s">
        <v>41</v>
      </c>
      <c r="B6" s="28" t="s">
        <v>370</v>
      </c>
      <c r="C6" s="28" t="s">
        <v>288</v>
      </c>
      <c r="D6" s="164">
        <v>754</v>
      </c>
      <c r="E6" s="29">
        <v>42272</v>
      </c>
      <c r="F6" s="29">
        <v>42286</v>
      </c>
      <c r="G6" s="28" t="s">
        <v>371</v>
      </c>
      <c r="H6" s="62">
        <v>221.2</v>
      </c>
      <c r="K6" s="165"/>
      <c r="L6" s="166"/>
    </row>
    <row r="7" spans="1:12" s="30" customFormat="1" x14ac:dyDescent="0.25">
      <c r="A7" s="28" t="s">
        <v>8</v>
      </c>
      <c r="B7" s="28" t="s">
        <v>373</v>
      </c>
      <c r="C7" s="28" t="s">
        <v>288</v>
      </c>
      <c r="D7" s="164" t="s">
        <v>374</v>
      </c>
      <c r="E7" s="29">
        <v>42277</v>
      </c>
      <c r="F7" s="29">
        <v>42286</v>
      </c>
      <c r="G7" s="28" t="s">
        <v>375</v>
      </c>
      <c r="H7" s="62">
        <v>49</v>
      </c>
      <c r="K7" s="165"/>
      <c r="L7" s="166"/>
    </row>
    <row r="8" spans="1:12" s="30" customFormat="1" x14ac:dyDescent="0.25">
      <c r="A8" s="28" t="s">
        <v>10</v>
      </c>
      <c r="B8" s="28" t="s">
        <v>372</v>
      </c>
      <c r="C8" s="28" t="s">
        <v>288</v>
      </c>
      <c r="D8" s="164" t="s">
        <v>376</v>
      </c>
      <c r="E8" s="29">
        <v>42275</v>
      </c>
      <c r="F8" s="29">
        <v>75158</v>
      </c>
      <c r="G8" s="28" t="s">
        <v>377</v>
      </c>
      <c r="H8" s="62">
        <v>60</v>
      </c>
      <c r="K8" s="165"/>
      <c r="L8" s="166"/>
    </row>
    <row r="9" spans="1:12" s="30" customFormat="1" x14ac:dyDescent="0.25">
      <c r="A9" s="28" t="s">
        <v>212</v>
      </c>
      <c r="B9" s="28" t="s">
        <v>378</v>
      </c>
      <c r="C9" s="28" t="s">
        <v>288</v>
      </c>
      <c r="D9" s="164">
        <v>54</v>
      </c>
      <c r="E9" s="29">
        <v>42338</v>
      </c>
      <c r="F9" s="29">
        <v>42396</v>
      </c>
      <c r="G9" s="28" t="s">
        <v>379</v>
      </c>
      <c r="H9" s="62">
        <v>162</v>
      </c>
      <c r="K9" s="165"/>
      <c r="L9" s="166"/>
    </row>
    <row r="10" spans="1:12" s="30" customFormat="1" x14ac:dyDescent="0.25">
      <c r="A10" s="28" t="s">
        <v>86</v>
      </c>
      <c r="B10" s="28" t="s">
        <v>373</v>
      </c>
      <c r="C10" s="28" t="s">
        <v>288</v>
      </c>
      <c r="D10" s="164" t="s">
        <v>380</v>
      </c>
      <c r="E10" s="29">
        <v>42291</v>
      </c>
      <c r="F10" s="29">
        <v>42312</v>
      </c>
      <c r="G10" s="28" t="s">
        <v>381</v>
      </c>
      <c r="H10" s="62">
        <v>59.5</v>
      </c>
      <c r="K10" s="165"/>
      <c r="L10" s="166"/>
    </row>
    <row r="11" spans="1:12" s="30" customFormat="1" x14ac:dyDescent="0.25">
      <c r="A11" s="28" t="s">
        <v>213</v>
      </c>
      <c r="B11" s="28" t="s">
        <v>372</v>
      </c>
      <c r="C11" s="28" t="s">
        <v>288</v>
      </c>
      <c r="D11" s="164" t="s">
        <v>382</v>
      </c>
      <c r="E11" s="29">
        <v>42283</v>
      </c>
      <c r="F11" s="29">
        <v>75158</v>
      </c>
      <c r="G11" s="28" t="s">
        <v>383</v>
      </c>
      <c r="H11" s="62">
        <v>68</v>
      </c>
    </row>
    <row r="12" spans="1:12" s="30" customFormat="1" x14ac:dyDescent="0.25">
      <c r="A12" s="28" t="s">
        <v>91</v>
      </c>
      <c r="B12" s="28" t="s">
        <v>370</v>
      </c>
      <c r="C12" s="28" t="s">
        <v>288</v>
      </c>
      <c r="D12" s="164">
        <v>858</v>
      </c>
      <c r="E12" s="29">
        <v>42308</v>
      </c>
      <c r="F12" s="29">
        <v>42396</v>
      </c>
      <c r="G12" s="28" t="s">
        <v>384</v>
      </c>
      <c r="H12" s="62">
        <v>273.25</v>
      </c>
    </row>
    <row r="13" spans="1:12" s="30" customFormat="1" x14ac:dyDescent="0.25">
      <c r="A13" s="28" t="s">
        <v>214</v>
      </c>
      <c r="B13" s="28" t="s">
        <v>373</v>
      </c>
      <c r="C13" s="28" t="s">
        <v>288</v>
      </c>
      <c r="D13" s="164" t="s">
        <v>389</v>
      </c>
      <c r="E13" s="29">
        <v>42308</v>
      </c>
      <c r="F13" s="29">
        <v>42321</v>
      </c>
      <c r="G13" s="28" t="s">
        <v>390</v>
      </c>
      <c r="H13" s="62">
        <v>70</v>
      </c>
    </row>
    <row r="14" spans="1:12" s="30" customFormat="1" x14ac:dyDescent="0.25">
      <c r="A14" s="28" t="s">
        <v>215</v>
      </c>
      <c r="B14" s="28" t="s">
        <v>372</v>
      </c>
      <c r="C14" s="28" t="s">
        <v>288</v>
      </c>
      <c r="D14" s="164" t="s">
        <v>385</v>
      </c>
      <c r="E14" s="29">
        <v>42290</v>
      </c>
      <c r="F14" s="29">
        <v>42312</v>
      </c>
      <c r="G14" s="28" t="s">
        <v>386</v>
      </c>
      <c r="H14" s="62">
        <v>64</v>
      </c>
    </row>
    <row r="15" spans="1:12" s="30" customFormat="1" x14ac:dyDescent="0.25">
      <c r="A15" s="28" t="s">
        <v>216</v>
      </c>
      <c r="B15" s="28" t="s">
        <v>387</v>
      </c>
      <c r="C15" s="28" t="s">
        <v>288</v>
      </c>
      <c r="D15" s="164">
        <v>2551704</v>
      </c>
      <c r="E15" s="29">
        <v>42292</v>
      </c>
      <c r="F15" s="29">
        <v>42311</v>
      </c>
      <c r="G15" s="28" t="s">
        <v>388</v>
      </c>
      <c r="H15" s="62">
        <v>75.150000000000006</v>
      </c>
    </row>
    <row r="16" spans="1:12" s="30" customFormat="1" x14ac:dyDescent="0.25">
      <c r="A16" s="28" t="s">
        <v>217</v>
      </c>
      <c r="B16" s="28" t="s">
        <v>203</v>
      </c>
      <c r="C16" s="28" t="s">
        <v>391</v>
      </c>
      <c r="D16" s="164" t="s">
        <v>392</v>
      </c>
      <c r="E16" s="29">
        <v>42297</v>
      </c>
      <c r="F16" s="169">
        <v>42276</v>
      </c>
      <c r="G16" s="28" t="s">
        <v>393</v>
      </c>
      <c r="H16" s="62">
        <v>61.48</v>
      </c>
    </row>
    <row r="17" spans="1:12" s="30" customFormat="1" x14ac:dyDescent="0.25">
      <c r="A17" s="28" t="s">
        <v>218</v>
      </c>
      <c r="B17" s="28" t="s">
        <v>370</v>
      </c>
      <c r="C17" s="28" t="s">
        <v>288</v>
      </c>
      <c r="D17" s="164">
        <v>987</v>
      </c>
      <c r="E17" s="29">
        <v>42356</v>
      </c>
      <c r="F17" s="29">
        <v>42396</v>
      </c>
      <c r="G17" s="28" t="s">
        <v>396</v>
      </c>
      <c r="H17" s="62">
        <v>84</v>
      </c>
    </row>
    <row r="18" spans="1:12" s="30" customFormat="1" x14ac:dyDescent="0.25">
      <c r="A18" s="28" t="s">
        <v>219</v>
      </c>
      <c r="B18" s="28" t="s">
        <v>203</v>
      </c>
      <c r="C18" s="28" t="s">
        <v>391</v>
      </c>
      <c r="D18" s="164" t="s">
        <v>394</v>
      </c>
      <c r="E18" s="29">
        <v>42355</v>
      </c>
      <c r="F18" s="29">
        <v>42360</v>
      </c>
      <c r="G18" s="28" t="s">
        <v>395</v>
      </c>
      <c r="H18" s="62">
        <v>12.9</v>
      </c>
    </row>
    <row r="19" spans="1:12" s="30" customFormat="1" x14ac:dyDescent="0.25">
      <c r="A19" s="231" t="s">
        <v>170</v>
      </c>
      <c r="B19" s="232"/>
      <c r="C19" s="232"/>
      <c r="D19" s="232"/>
      <c r="E19" s="232"/>
      <c r="F19" s="232"/>
      <c r="G19" s="233"/>
      <c r="H19" s="148">
        <f>SUM(H6:H18)</f>
        <v>1260.4800000000002</v>
      </c>
    </row>
    <row r="20" spans="1:12" s="30" customFormat="1" x14ac:dyDescent="0.25">
      <c r="A20" s="28"/>
      <c r="B20" s="28"/>
      <c r="C20" s="28"/>
      <c r="D20" s="29"/>
      <c r="E20" s="28"/>
      <c r="F20" s="29"/>
      <c r="G20" s="28"/>
      <c r="H20" s="62"/>
    </row>
    <row r="21" spans="1:12" s="30" customFormat="1" x14ac:dyDescent="0.25">
      <c r="A21" s="28"/>
      <c r="B21" s="28"/>
      <c r="C21" s="28"/>
      <c r="D21" s="29"/>
      <c r="E21" s="28"/>
      <c r="F21" s="29"/>
      <c r="G21" s="28"/>
      <c r="H21" s="62"/>
    </row>
    <row r="22" spans="1:12" s="30" customFormat="1" x14ac:dyDescent="0.25">
      <c r="A22" s="28"/>
      <c r="B22" s="28"/>
      <c r="C22" s="28"/>
      <c r="D22" s="29"/>
      <c r="E22" s="28"/>
      <c r="F22" s="29"/>
      <c r="G22" s="28"/>
      <c r="H22" s="62"/>
    </row>
    <row r="23" spans="1:12" s="30" customFormat="1" x14ac:dyDescent="0.25">
      <c r="A23" s="28"/>
      <c r="B23" s="28"/>
      <c r="C23" s="28"/>
      <c r="D23" s="29"/>
      <c r="E23" s="28"/>
      <c r="F23" s="29"/>
      <c r="G23" s="28"/>
      <c r="H23" s="62"/>
    </row>
    <row r="24" spans="1:12" s="30" customFormat="1" x14ac:dyDescent="0.25">
      <c r="A24" s="28"/>
      <c r="B24" s="28"/>
      <c r="C24" s="28"/>
      <c r="D24" s="29"/>
      <c r="E24" s="28"/>
      <c r="F24" s="29"/>
      <c r="G24" s="28"/>
      <c r="H24" s="62"/>
    </row>
    <row r="25" spans="1:12" s="30" customFormat="1" x14ac:dyDescent="0.25">
      <c r="A25" s="28"/>
      <c r="B25" s="28"/>
      <c r="C25" s="28"/>
      <c r="D25" s="29"/>
      <c r="E25" s="28"/>
      <c r="F25" s="29"/>
      <c r="G25" s="28"/>
      <c r="H25" s="62"/>
    </row>
    <row r="26" spans="1:12" s="30" customFormat="1" x14ac:dyDescent="0.25">
      <c r="A26" s="231" t="s">
        <v>154</v>
      </c>
      <c r="B26" s="232"/>
      <c r="C26" s="232"/>
      <c r="D26" s="232"/>
      <c r="E26" s="232"/>
      <c r="F26" s="232"/>
      <c r="G26" s="233"/>
      <c r="H26" s="148">
        <f>SUM(H20:H25)</f>
        <v>0</v>
      </c>
      <c r="K26" s="19"/>
      <c r="L26" s="19"/>
    </row>
    <row r="27" spans="1:12" s="30" customFormat="1" x14ac:dyDescent="0.25">
      <c r="A27" s="28"/>
      <c r="B27" s="28"/>
      <c r="C27" s="28"/>
      <c r="D27" s="29"/>
      <c r="E27" s="28"/>
      <c r="F27" s="29"/>
      <c r="G27" s="28"/>
      <c r="H27" s="62"/>
    </row>
    <row r="28" spans="1:12" s="30" customFormat="1" x14ac:dyDescent="0.25">
      <c r="A28" s="28"/>
      <c r="B28" s="28"/>
      <c r="C28" s="28"/>
      <c r="D28" s="29"/>
      <c r="E28" s="28"/>
      <c r="F28" s="29"/>
      <c r="G28" s="28"/>
      <c r="H28" s="62"/>
    </row>
    <row r="29" spans="1:12" s="30" customFormat="1" x14ac:dyDescent="0.25">
      <c r="A29" s="28"/>
      <c r="B29" s="28"/>
      <c r="C29" s="28"/>
      <c r="D29" s="29"/>
      <c r="E29" s="28"/>
      <c r="F29" s="29"/>
      <c r="G29" s="28"/>
      <c r="H29" s="62"/>
    </row>
    <row r="30" spans="1:12" x14ac:dyDescent="0.25">
      <c r="A30" s="28"/>
      <c r="B30" s="28"/>
      <c r="C30" s="28"/>
      <c r="D30" s="29"/>
      <c r="E30" s="28"/>
      <c r="F30" s="29"/>
      <c r="G30" s="28"/>
      <c r="H30" s="62"/>
      <c r="K30" s="30"/>
      <c r="L30" s="30"/>
    </row>
    <row r="31" spans="1:12" s="30" customFormat="1" x14ac:dyDescent="0.25">
      <c r="A31" s="28"/>
      <c r="B31" s="28"/>
      <c r="C31" s="28"/>
      <c r="D31" s="29"/>
      <c r="E31" s="28"/>
      <c r="F31" s="29"/>
      <c r="G31" s="28"/>
      <c r="H31" s="62"/>
    </row>
    <row r="32" spans="1:12" s="30" customFormat="1" x14ac:dyDescent="0.25">
      <c r="A32" s="28"/>
      <c r="B32" s="28"/>
      <c r="C32" s="28"/>
      <c r="D32" s="29"/>
      <c r="E32" s="29"/>
      <c r="F32" s="29"/>
      <c r="G32" s="28"/>
      <c r="H32" s="62"/>
    </row>
    <row r="33" spans="1:12" s="30" customFormat="1" x14ac:dyDescent="0.25">
      <c r="A33" s="28"/>
      <c r="B33" s="28"/>
      <c r="C33" s="28"/>
      <c r="D33" s="29"/>
      <c r="E33" s="29"/>
      <c r="F33" s="29"/>
      <c r="G33" s="28"/>
      <c r="H33" s="62"/>
    </row>
    <row r="34" spans="1:12" s="30" customFormat="1" x14ac:dyDescent="0.25">
      <c r="A34" s="231" t="s">
        <v>155</v>
      </c>
      <c r="B34" s="232"/>
      <c r="C34" s="232"/>
      <c r="D34" s="232"/>
      <c r="E34" s="232"/>
      <c r="F34" s="232"/>
      <c r="G34" s="233"/>
      <c r="H34" s="71">
        <f>SUM(H27:H33)</f>
        <v>0</v>
      </c>
    </row>
    <row r="35" spans="1:12" s="30" customFormat="1" x14ac:dyDescent="0.25">
      <c r="A35" s="28"/>
      <c r="B35" s="28"/>
      <c r="C35" s="28"/>
      <c r="D35" s="29"/>
      <c r="E35" s="29"/>
      <c r="F35" s="29"/>
      <c r="G35" s="28"/>
      <c r="H35" s="62"/>
    </row>
    <row r="36" spans="1:12" s="30" customFormat="1" x14ac:dyDescent="0.25">
      <c r="A36" s="28"/>
      <c r="B36" s="28"/>
      <c r="C36" s="28"/>
      <c r="D36" s="29"/>
      <c r="E36" s="28"/>
      <c r="F36" s="29"/>
      <c r="G36" s="28"/>
      <c r="H36" s="62"/>
    </row>
    <row r="37" spans="1:12" s="30" customFormat="1" x14ac:dyDescent="0.25">
      <c r="A37" s="28"/>
      <c r="B37" s="28"/>
      <c r="C37" s="28"/>
      <c r="D37" s="29"/>
      <c r="E37" s="28"/>
      <c r="F37" s="29"/>
      <c r="G37" s="28"/>
      <c r="H37" s="62"/>
    </row>
    <row r="38" spans="1:12" s="30" customFormat="1" x14ac:dyDescent="0.25">
      <c r="A38" s="28"/>
      <c r="B38" s="28"/>
      <c r="C38" s="28"/>
      <c r="D38" s="29"/>
      <c r="E38" s="29"/>
      <c r="F38" s="29"/>
      <c r="G38" s="28"/>
      <c r="H38" s="62"/>
    </row>
    <row r="39" spans="1:12" s="30" customFormat="1" x14ac:dyDescent="0.25">
      <c r="A39" s="28"/>
      <c r="B39" s="28"/>
      <c r="C39" s="28"/>
      <c r="D39" s="29"/>
      <c r="E39" s="28"/>
      <c r="F39" s="29"/>
      <c r="G39" s="28"/>
      <c r="H39" s="62"/>
    </row>
    <row r="40" spans="1:12" s="30" customFormat="1" x14ac:dyDescent="0.25">
      <c r="A40" s="231" t="s">
        <v>156</v>
      </c>
      <c r="B40" s="232"/>
      <c r="C40" s="232"/>
      <c r="D40" s="232"/>
      <c r="E40" s="232"/>
      <c r="F40" s="232"/>
      <c r="G40" s="233"/>
      <c r="H40" s="148">
        <f>SUM(H35:H39)</f>
        <v>0</v>
      </c>
    </row>
    <row r="41" spans="1:12" s="30" customFormat="1" x14ac:dyDescent="0.25">
      <c r="A41" s="28"/>
      <c r="B41" s="28"/>
      <c r="C41" s="28"/>
      <c r="D41" s="29"/>
      <c r="E41" s="28"/>
      <c r="F41" s="29"/>
      <c r="G41" s="28"/>
      <c r="H41" s="62"/>
    </row>
    <row r="42" spans="1:12" s="30" customFormat="1" x14ac:dyDescent="0.25">
      <c r="A42" s="28"/>
      <c r="B42" s="28"/>
      <c r="C42" s="28"/>
      <c r="D42" s="29"/>
      <c r="E42" s="28"/>
      <c r="F42" s="29"/>
      <c r="G42" s="28"/>
      <c r="H42" s="62"/>
    </row>
    <row r="43" spans="1:12" s="30" customFormat="1" x14ac:dyDescent="0.25">
      <c r="A43" s="28"/>
      <c r="B43" s="28"/>
      <c r="C43" s="28"/>
      <c r="D43" s="29"/>
      <c r="E43" s="28"/>
      <c r="F43" s="29"/>
      <c r="G43" s="28"/>
      <c r="H43" s="62"/>
    </row>
    <row r="44" spans="1:12" s="30" customFormat="1" x14ac:dyDescent="0.25">
      <c r="A44" s="28"/>
      <c r="B44" s="28"/>
      <c r="C44" s="28"/>
      <c r="D44" s="29"/>
      <c r="E44" s="28"/>
      <c r="F44" s="29"/>
      <c r="G44" s="28"/>
      <c r="H44" s="62"/>
      <c r="K44" s="19"/>
      <c r="L44" s="19"/>
    </row>
    <row r="45" spans="1:12" s="30" customFormat="1" x14ac:dyDescent="0.25">
      <c r="A45" s="28"/>
      <c r="B45" s="28"/>
      <c r="C45" s="28"/>
      <c r="D45" s="29"/>
      <c r="E45" s="28"/>
      <c r="F45" s="29"/>
      <c r="G45" s="28"/>
      <c r="H45" s="62"/>
      <c r="K45" s="19"/>
      <c r="L45" s="19"/>
    </row>
    <row r="46" spans="1:12" s="30" customFormat="1" x14ac:dyDescent="0.25">
      <c r="A46" s="231" t="s">
        <v>157</v>
      </c>
      <c r="B46" s="232"/>
      <c r="C46" s="232"/>
      <c r="D46" s="232"/>
      <c r="E46" s="232"/>
      <c r="F46" s="232"/>
      <c r="G46" s="233"/>
      <c r="H46" s="148">
        <f>SUM(H41:H45)</f>
        <v>0</v>
      </c>
      <c r="K46" s="19"/>
      <c r="L46" s="19"/>
    </row>
    <row r="47" spans="1:12" s="30" customFormat="1" x14ac:dyDescent="0.25">
      <c r="A47" s="28"/>
      <c r="B47" s="28"/>
      <c r="C47" s="28"/>
      <c r="D47" s="29"/>
      <c r="E47" s="28"/>
      <c r="F47" s="29"/>
      <c r="G47" s="28"/>
      <c r="H47" s="62"/>
      <c r="K47" s="19"/>
      <c r="L47" s="19"/>
    </row>
    <row r="48" spans="1:12" x14ac:dyDescent="0.25">
      <c r="A48" s="28"/>
      <c r="B48" s="28"/>
      <c r="C48" s="28"/>
      <c r="D48" s="29"/>
      <c r="E48" s="28"/>
      <c r="F48" s="29"/>
      <c r="G48" s="28"/>
      <c r="H48" s="62"/>
    </row>
    <row r="49" spans="1:8" x14ac:dyDescent="0.25">
      <c r="A49" s="28"/>
      <c r="B49" s="28"/>
      <c r="C49" s="28"/>
      <c r="D49" s="29"/>
      <c r="E49" s="28"/>
      <c r="F49" s="29"/>
      <c r="G49" s="28"/>
      <c r="H49" s="62"/>
    </row>
    <row r="50" spans="1:8" x14ac:dyDescent="0.25">
      <c r="A50" s="28"/>
      <c r="B50" s="28"/>
      <c r="C50" s="28"/>
      <c r="D50" s="29"/>
      <c r="E50" s="28"/>
      <c r="F50" s="29"/>
      <c r="G50" s="28"/>
      <c r="H50" s="62"/>
    </row>
    <row r="51" spans="1:8" x14ac:dyDescent="0.25">
      <c r="A51" s="28"/>
      <c r="B51" s="28"/>
      <c r="C51" s="28"/>
      <c r="D51" s="29"/>
      <c r="E51" s="28"/>
      <c r="F51" s="29"/>
      <c r="G51" s="28"/>
      <c r="H51" s="62"/>
    </row>
    <row r="52" spans="1:8" x14ac:dyDescent="0.25">
      <c r="A52" s="28"/>
      <c r="B52" s="28"/>
      <c r="C52" s="28"/>
      <c r="D52" s="29"/>
      <c r="E52" s="29"/>
      <c r="F52" s="29"/>
      <c r="G52" s="28"/>
      <c r="H52" s="62"/>
    </row>
    <row r="53" spans="1:8" x14ac:dyDescent="0.25">
      <c r="A53" s="231" t="s">
        <v>158</v>
      </c>
      <c r="B53" s="232"/>
      <c r="C53" s="232"/>
      <c r="D53" s="232"/>
      <c r="E53" s="232"/>
      <c r="F53" s="232"/>
      <c r="G53" s="233"/>
      <c r="H53" s="71">
        <f>SUM(H47:H52)</f>
        <v>0</v>
      </c>
    </row>
    <row r="54" spans="1:8" x14ac:dyDescent="0.25">
      <c r="A54" s="235" t="s">
        <v>176</v>
      </c>
      <c r="B54" s="236"/>
      <c r="C54" s="237"/>
      <c r="D54" s="17"/>
      <c r="E54" s="17"/>
      <c r="F54" s="17"/>
      <c r="G54" s="17"/>
      <c r="H54" s="71">
        <f>SUM(H19,H26,H34,H40,H46,H53)</f>
        <v>1260.4800000000002</v>
      </c>
    </row>
  </sheetData>
  <sheetProtection formatCells="0" formatColumns="0" formatRows="0" insertColumns="0" insertRows="0" deleteColumns="0" deleteRows="0" selectLockedCells="1"/>
  <mergeCells count="11">
    <mergeCell ref="A53:G53"/>
    <mergeCell ref="A54:C54"/>
    <mergeCell ref="B3:G3"/>
    <mergeCell ref="H3:H5"/>
    <mergeCell ref="A4:A5"/>
    <mergeCell ref="B4:G4"/>
    <mergeCell ref="A19:G19"/>
    <mergeCell ref="A26:G26"/>
    <mergeCell ref="A34:G34"/>
    <mergeCell ref="A40:G40"/>
    <mergeCell ref="A46:G46"/>
  </mergeCells>
  <dataValidations count="1">
    <dataValidation type="date" operator="greaterThanOrEqual" allowBlank="1" showInputMessage="1" showErrorMessage="1" errorTitle="Tähelepanu!" error="Kulu tasumise kuupäev ei saa olla varasem kui kuludokumendi kuupäev." promptTitle="Tähelepanu!" prompt="Kulu tasumise kuupäev ei saa olla varasem kui kuludokumendi kuupäev." sqref="F27:F33 F47:F52 F20:F25 F35:F39 F41:F45 F6:F15 F17:F18">
      <formula1>E6</formula1>
    </dataValidation>
  </dataValidations>
  <pageMargins left="0.7" right="0.7" top="0.75" bottom="0.75" header="0.3" footer="0.3"/>
  <pageSetup paperSize="9" scale="8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4"/>
  <sheetViews>
    <sheetView workbookViewId="0">
      <selection activeCell="A11" sqref="A11"/>
    </sheetView>
  </sheetViews>
  <sheetFormatPr defaultRowHeight="15" x14ac:dyDescent="0.25"/>
  <cols>
    <col min="1" max="1" width="64.5703125" bestFit="1" customWidth="1"/>
    <col min="2" max="2" width="7.5703125" bestFit="1" customWidth="1"/>
    <col min="3" max="3" width="11.85546875" bestFit="1" customWidth="1"/>
  </cols>
  <sheetData>
    <row r="1" spans="1:1" ht="15.75" x14ac:dyDescent="0.25">
      <c r="A1" s="19" t="s">
        <v>30</v>
      </c>
    </row>
    <row r="2" spans="1:1" ht="15.75" x14ac:dyDescent="0.25">
      <c r="A2" s="19" t="s">
        <v>31</v>
      </c>
    </row>
    <row r="3" spans="1:1" ht="15.75" x14ac:dyDescent="0.25">
      <c r="A3" s="19" t="s">
        <v>32</v>
      </c>
    </row>
    <row r="6" spans="1:1" ht="15.75" x14ac:dyDescent="0.25">
      <c r="A6" s="19" t="s">
        <v>42</v>
      </c>
    </row>
    <row r="7" spans="1:1" ht="15.75" x14ac:dyDescent="0.25">
      <c r="A7" s="19" t="s">
        <v>85</v>
      </c>
    </row>
    <row r="8" spans="1:1" s="15" customFormat="1" ht="15.75" x14ac:dyDescent="0.25">
      <c r="A8" s="19" t="s">
        <v>58</v>
      </c>
    </row>
    <row r="9" spans="1:1" ht="15.75" x14ac:dyDescent="0.25">
      <c r="A9" s="19" t="s">
        <v>59</v>
      </c>
    </row>
    <row r="12" spans="1:1" ht="15.75" x14ac:dyDescent="0.25">
      <c r="A12" s="19" t="s">
        <v>78</v>
      </c>
    </row>
    <row r="13" spans="1:1" ht="15.75" x14ac:dyDescent="0.25">
      <c r="A13" s="19" t="s">
        <v>79</v>
      </c>
    </row>
    <row r="14" spans="1:1" ht="15.75" x14ac:dyDescent="0.25">
      <c r="A14" s="19"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Töölehed</vt:lpstr>
      </vt:variant>
      <vt:variant>
        <vt:i4>9</vt:i4>
      </vt:variant>
      <vt:variant>
        <vt:lpstr>Nimega vahemikud</vt:lpstr>
      </vt:variant>
      <vt:variant>
        <vt:i4>4</vt:i4>
      </vt:variant>
    </vt:vector>
  </HeadingPairs>
  <TitlesOfParts>
    <vt:vector size="13" baseType="lpstr">
      <vt:lpstr>A. Eelarve</vt:lpstr>
      <vt:lpstr>B. Maksetaotlus</vt:lpstr>
      <vt:lpstr>C. KULUARUANDE KOOND</vt:lpstr>
      <vt:lpstr>C1. Tööjõukulud</vt:lpstr>
      <vt:lpstr>C2. Lähetuskulud</vt:lpstr>
      <vt:lpstr> C3. Sihtrühmaga seotud kulud</vt:lpstr>
      <vt:lpstr>C4. Allhanked</vt:lpstr>
      <vt:lpstr>C5. Muud otsesed kulud</vt:lpstr>
      <vt:lpstr>Nähtamatu leht</vt:lpstr>
      <vt:lpstr>Kinnituskiri</vt:lpstr>
      <vt:lpstr>Projekti_valdkond</vt:lpstr>
      <vt:lpstr>Valdkond</vt:lpstr>
      <vt:lpstr>Ühik</vt:lpstr>
    </vt:vector>
  </TitlesOfParts>
  <Company>SMIT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Aigi Kasvand</dc:creator>
  <cp:lastModifiedBy>Seitsmes</cp:lastModifiedBy>
  <cp:lastPrinted>2016-02-04T11:33:15Z</cp:lastPrinted>
  <dcterms:created xsi:type="dcterms:W3CDTF">2014-06-17T10:19:13Z</dcterms:created>
  <dcterms:modified xsi:type="dcterms:W3CDTF">2016-03-10T13:48:39Z</dcterms:modified>
</cp:coreProperties>
</file>